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agecrm-my.sharepoint.com/personal/shane_crawford_corwin_com/Documents/Desktop/"/>
    </mc:Choice>
  </mc:AlternateContent>
  <xr:revisionPtr revIDLastSave="70" documentId="8_{73060B3E-083B-4886-B587-5912D6FA3DB8}" xr6:coauthVersionLast="47" xr6:coauthVersionMax="47" xr10:uidLastSave="{A3381413-F41A-414B-9FE5-CA8A1BDE1195}"/>
  <bookViews>
    <workbookView xWindow="-120" yWindow="-120" windowWidth="29040" windowHeight="15840" xr2:uid="{00000000-000D-0000-FFFF-FFFF00000000}"/>
  </bookViews>
  <sheets>
    <sheet name="Template 30 students" sheetId="17" r:id="rId1"/>
    <sheet name="Template 50 students" sheetId="20" r:id="rId2"/>
    <sheet name="Template 100 students" sheetId="21" r:id="rId3"/>
    <sheet name="Calculations" sheetId="19" state="hidden" r:id="rId4"/>
  </sheets>
  <definedNames>
    <definedName name="Fifty1">OFFSET(Calculations!$I$1,1,0,Calculations!$J$63,1)</definedName>
    <definedName name="Fifty1New">Calculations!$I$2:INDEX(Calculations!$I$2:$I$51,Calculations!$J$63,)</definedName>
    <definedName name="Fifty2">OFFSET(Calculations!$J$1,1,0,Calculations!$J$63,1)</definedName>
    <definedName name="Fifty2New">Calculations!$J$2:INDEX(Calculations!$J$2:$J$51,Calculations!$J$63,)</definedName>
    <definedName name="Hundred1">OFFSET(Calculations!$O$1,1,0,Calculations!$P$113,1)</definedName>
    <definedName name="Hundred2">OFFSET(Calculations!$P$1,1,0,Calculations!$P$113,1)</definedName>
    <definedName name="Student100DataTable">Student100RawData[#All]</definedName>
    <definedName name="Student30DataTable">Student30RawData[]</definedName>
    <definedName name="Student50DataTable">Student50RawData[#All]</definedName>
    <definedName name="Thirty1">Calculations!$C$2:INDEX(Calculations!$C$2:$C$31,Calculations!$D$44,)</definedName>
    <definedName name="Thirty1V2">OFFSET(Calculations!$C$1,1,0,Calculations!$D$44,1)</definedName>
    <definedName name="Thirty2">Calculations!$D$2:INDEX(Calculations!$D$2:$D$31,Calculations!$D$44,)</definedName>
    <definedName name="Thirty2V2">OFFSET(Calculations!$D$1,1,0,Calculations!$D$44,1)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3" i="19" l="1"/>
  <c r="C35" i="17" l="1"/>
  <c r="D35" i="17"/>
  <c r="H3" i="19"/>
  <c r="H2" i="19"/>
  <c r="P113" i="19"/>
  <c r="D44" i="19"/>
  <c r="P3" i="19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4" i="17"/>
  <c r="E38" i="17" s="1"/>
  <c r="C34" i="17"/>
  <c r="F38" i="19" l="1"/>
  <c r="D36" i="17"/>
  <c r="E3" i="17" s="1"/>
  <c r="E2" i="19" l="1"/>
  <c r="C2" i="19"/>
  <c r="E4" i="17"/>
  <c r="E3" i="19" s="1"/>
  <c r="E12" i="17"/>
  <c r="E11" i="19" s="1"/>
  <c r="E9" i="17"/>
  <c r="E8" i="19" s="1"/>
  <c r="E5" i="17"/>
  <c r="E4" i="19" s="1"/>
  <c r="E13" i="17"/>
  <c r="E12" i="19" s="1"/>
  <c r="E6" i="17"/>
  <c r="E5" i="19" s="1"/>
  <c r="E7" i="17"/>
  <c r="E6" i="19" s="1"/>
  <c r="E8" i="17"/>
  <c r="E7" i="19" s="1"/>
  <c r="E10" i="17"/>
  <c r="E9" i="19" s="1"/>
  <c r="E11" i="17"/>
  <c r="E10" i="19" s="1"/>
  <c r="H12" i="19" l="1"/>
  <c r="P2" i="19"/>
  <c r="P105" i="19" s="1"/>
  <c r="F39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3" i="19"/>
  <c r="N4" i="19"/>
  <c r="N5" i="19"/>
  <c r="N6" i="19"/>
  <c r="N2" i="19"/>
  <c r="D54" i="20"/>
  <c r="E58" i="20" s="1"/>
  <c r="C55" i="20"/>
  <c r="D55" i="20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D2" i="19"/>
  <c r="H4" i="19"/>
  <c r="H5" i="19"/>
  <c r="H6" i="19"/>
  <c r="H7" i="19"/>
  <c r="H8" i="19"/>
  <c r="H9" i="19"/>
  <c r="H10" i="19"/>
  <c r="H11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J2" i="19"/>
  <c r="C104" i="21"/>
  <c r="D105" i="21"/>
  <c r="C105" i="21"/>
  <c r="D104" i="21"/>
  <c r="E108" i="21" s="1"/>
  <c r="C54" i="20"/>
  <c r="D1" i="19"/>
  <c r="C1" i="19"/>
  <c r="D36" i="19" l="1"/>
  <c r="D42" i="19" s="1"/>
  <c r="D35" i="19"/>
  <c r="D41" i="19" s="1"/>
  <c r="D106" i="21"/>
  <c r="E3" i="21" s="1"/>
  <c r="P104" i="19"/>
  <c r="P110" i="19" s="1"/>
  <c r="L58" i="19"/>
  <c r="D56" i="20"/>
  <c r="P111" i="19"/>
  <c r="L57" i="19"/>
  <c r="R108" i="19"/>
  <c r="R107" i="19"/>
  <c r="J54" i="19"/>
  <c r="J60" i="19" s="1"/>
  <c r="J55" i="19"/>
  <c r="J61" i="19" s="1"/>
  <c r="E102" i="21" l="1"/>
  <c r="O101" i="19" s="1"/>
  <c r="E49" i="20"/>
  <c r="E50" i="20"/>
  <c r="E48" i="20"/>
  <c r="E51" i="20"/>
  <c r="E52" i="20"/>
  <c r="E45" i="20"/>
  <c r="E46" i="20"/>
  <c r="E47" i="20"/>
  <c r="E37" i="20"/>
  <c r="E38" i="20"/>
  <c r="E39" i="20"/>
  <c r="E40" i="20"/>
  <c r="E41" i="20"/>
  <c r="E42" i="20"/>
  <c r="E44" i="20"/>
  <c r="E35" i="20"/>
  <c r="E43" i="20"/>
  <c r="E36" i="20"/>
  <c r="E13" i="20"/>
  <c r="E33" i="20"/>
  <c r="E34" i="20"/>
  <c r="E32" i="20"/>
  <c r="E31" i="20"/>
  <c r="E38" i="21"/>
  <c r="Q37" i="19" s="1"/>
  <c r="E17" i="20"/>
  <c r="E25" i="20"/>
  <c r="E18" i="20"/>
  <c r="E26" i="20"/>
  <c r="E28" i="20"/>
  <c r="E19" i="20"/>
  <c r="E27" i="20"/>
  <c r="E20" i="20"/>
  <c r="E21" i="20"/>
  <c r="E29" i="20"/>
  <c r="E24" i="20"/>
  <c r="E22" i="20"/>
  <c r="E30" i="20"/>
  <c r="E23" i="20"/>
  <c r="E16" i="20"/>
  <c r="E15" i="20"/>
  <c r="E91" i="21"/>
  <c r="O90" i="19" s="1"/>
  <c r="E67" i="21"/>
  <c r="Q66" i="19" s="1"/>
  <c r="E17" i="21"/>
  <c r="O16" i="19" s="1"/>
  <c r="E74" i="21"/>
  <c r="O73" i="19" s="1"/>
  <c r="E31" i="21"/>
  <c r="O30" i="19" s="1"/>
  <c r="E72" i="21"/>
  <c r="Q71" i="19" s="1"/>
  <c r="E88" i="21"/>
  <c r="E19" i="21"/>
  <c r="E83" i="21"/>
  <c r="O82" i="19" s="1"/>
  <c r="E20" i="21"/>
  <c r="O19" i="19" s="1"/>
  <c r="E55" i="21"/>
  <c r="Q54" i="19" s="1"/>
  <c r="E9" i="21"/>
  <c r="O8" i="19" s="1"/>
  <c r="E41" i="21"/>
  <c r="O40" i="19" s="1"/>
  <c r="E26" i="21"/>
  <c r="O25" i="19" s="1"/>
  <c r="E66" i="21"/>
  <c r="O65" i="19" s="1"/>
  <c r="E52" i="21"/>
  <c r="O51" i="19" s="1"/>
  <c r="E23" i="21"/>
  <c r="Q22" i="19" s="1"/>
  <c r="E40" i="21"/>
  <c r="O39" i="19" s="1"/>
  <c r="E37" i="21"/>
  <c r="Q36" i="19" s="1"/>
  <c r="E90" i="21"/>
  <c r="O89" i="19" s="1"/>
  <c r="E59" i="21"/>
  <c r="O58" i="19" s="1"/>
  <c r="E56" i="21"/>
  <c r="Q55" i="19" s="1"/>
  <c r="E6" i="21"/>
  <c r="Q5" i="19" s="1"/>
  <c r="E34" i="21"/>
  <c r="Q33" i="19" s="1"/>
  <c r="E13" i="21"/>
  <c r="Q12" i="19" s="1"/>
  <c r="E81" i="21"/>
  <c r="O80" i="19" s="1"/>
  <c r="E11" i="21"/>
  <c r="Q10" i="19" s="1"/>
  <c r="E51" i="21"/>
  <c r="O50" i="19" s="1"/>
  <c r="E93" i="21"/>
  <c r="Q92" i="19" s="1"/>
  <c r="E25" i="21"/>
  <c r="O24" i="19" s="1"/>
  <c r="E78" i="21"/>
  <c r="E28" i="21"/>
  <c r="E97" i="21"/>
  <c r="Q96" i="19" s="1"/>
  <c r="E21" i="21"/>
  <c r="O20" i="19" s="1"/>
  <c r="E89" i="21"/>
  <c r="O88" i="19" s="1"/>
  <c r="E5" i="21"/>
  <c r="Q4" i="19" s="1"/>
  <c r="E18" i="21"/>
  <c r="O17" i="19" s="1"/>
  <c r="E49" i="21"/>
  <c r="O48" i="19" s="1"/>
  <c r="E44" i="21"/>
  <c r="Q43" i="19" s="1"/>
  <c r="E32" i="21"/>
  <c r="E24" i="21"/>
  <c r="O23" i="19" s="1"/>
  <c r="E87" i="21"/>
  <c r="Q86" i="19" s="1"/>
  <c r="E64" i="21"/>
  <c r="Q63" i="19" s="1"/>
  <c r="E65" i="21"/>
  <c r="Q64" i="19" s="1"/>
  <c r="E94" i="21"/>
  <c r="Q93" i="19" s="1"/>
  <c r="E50" i="21"/>
  <c r="Q49" i="19" s="1"/>
  <c r="E104" i="21"/>
  <c r="E109" i="21" s="1"/>
  <c r="E12" i="21"/>
  <c r="Q11" i="19" s="1"/>
  <c r="E35" i="21"/>
  <c r="Q34" i="19" s="1"/>
  <c r="E14" i="21"/>
  <c r="Q13" i="19" s="1"/>
  <c r="E30" i="21"/>
  <c r="Q29" i="19" s="1"/>
  <c r="E71" i="21"/>
  <c r="O70" i="19" s="1"/>
  <c r="E39" i="21"/>
  <c r="Q38" i="19" s="1"/>
  <c r="E16" i="21"/>
  <c r="Q15" i="19" s="1"/>
  <c r="E8" i="21"/>
  <c r="Q7" i="19" s="1"/>
  <c r="E22" i="21"/>
  <c r="Q21" i="19" s="1"/>
  <c r="E92" i="21"/>
  <c r="Q91" i="19" s="1"/>
  <c r="E96" i="21"/>
  <c r="O95" i="19" s="1"/>
  <c r="E86" i="21"/>
  <c r="O85" i="19" s="1"/>
  <c r="E98" i="21"/>
  <c r="O97" i="19" s="1"/>
  <c r="E54" i="21"/>
  <c r="O53" i="19" s="1"/>
  <c r="E77" i="21"/>
  <c r="Q76" i="19" s="1"/>
  <c r="E85" i="21"/>
  <c r="O84" i="19" s="1"/>
  <c r="E53" i="21"/>
  <c r="O52" i="19" s="1"/>
  <c r="E84" i="21"/>
  <c r="Q83" i="19" s="1"/>
  <c r="E27" i="21"/>
  <c r="E99" i="21"/>
  <c r="E60" i="21"/>
  <c r="E29" i="21"/>
  <c r="E45" i="21"/>
  <c r="E48" i="21"/>
  <c r="E101" i="21"/>
  <c r="E69" i="21"/>
  <c r="E73" i="21"/>
  <c r="E70" i="21"/>
  <c r="E47" i="21"/>
  <c r="E42" i="21"/>
  <c r="E57" i="21"/>
  <c r="E75" i="21"/>
  <c r="E100" i="21"/>
  <c r="E7" i="21"/>
  <c r="E61" i="21"/>
  <c r="E33" i="21"/>
  <c r="E68" i="21"/>
  <c r="E95" i="21"/>
  <c r="E10" i="21"/>
  <c r="E58" i="21"/>
  <c r="E46" i="21"/>
  <c r="E63" i="21"/>
  <c r="E76" i="21"/>
  <c r="E4" i="21"/>
  <c r="E82" i="21"/>
  <c r="E62" i="21"/>
  <c r="E43" i="21"/>
  <c r="E80" i="21"/>
  <c r="E15" i="21"/>
  <c r="E36" i="21"/>
  <c r="E79" i="21"/>
  <c r="Q101" i="19"/>
  <c r="Q8" i="19"/>
  <c r="E4" i="20"/>
  <c r="E12" i="20"/>
  <c r="E3" i="20"/>
  <c r="I2" i="19" s="1"/>
  <c r="E5" i="20"/>
  <c r="E6" i="20"/>
  <c r="E14" i="20"/>
  <c r="E9" i="20"/>
  <c r="E7" i="20"/>
  <c r="E8" i="20"/>
  <c r="E10" i="20"/>
  <c r="E11" i="20"/>
  <c r="E54" i="20"/>
  <c r="E14" i="17"/>
  <c r="E22" i="17"/>
  <c r="E30" i="17"/>
  <c r="E28" i="17"/>
  <c r="E15" i="17"/>
  <c r="E23" i="17"/>
  <c r="E31" i="17"/>
  <c r="E16" i="17"/>
  <c r="E24" i="17"/>
  <c r="E32" i="17"/>
  <c r="E29" i="17"/>
  <c r="E17" i="17"/>
  <c r="E25" i="17"/>
  <c r="E20" i="17"/>
  <c r="E18" i="17"/>
  <c r="E26" i="17"/>
  <c r="E19" i="17"/>
  <c r="E27" i="17"/>
  <c r="E21" i="17"/>
  <c r="C12" i="19"/>
  <c r="C11" i="19"/>
  <c r="C3" i="19"/>
  <c r="C4" i="19"/>
  <c r="C6" i="19"/>
  <c r="C7" i="19"/>
  <c r="E34" i="17"/>
  <c r="E39" i="17" s="1"/>
  <c r="O2" i="19"/>
  <c r="Q2" i="19"/>
  <c r="O4" i="19" l="1"/>
  <c r="Q89" i="19"/>
  <c r="Q19" i="19"/>
  <c r="Q39" i="19"/>
  <c r="Q30" i="19"/>
  <c r="Q70" i="19"/>
  <c r="Q50" i="19"/>
  <c r="R101" i="19"/>
  <c r="O64" i="19"/>
  <c r="Q58" i="19"/>
  <c r="O38" i="19"/>
  <c r="Q97" i="19"/>
  <c r="O93" i="19"/>
  <c r="O76" i="19"/>
  <c r="Q40" i="19"/>
  <c r="Q17" i="19"/>
  <c r="R86" i="19"/>
  <c r="Q73" i="19"/>
  <c r="O37" i="19"/>
  <c r="O92" i="19"/>
  <c r="O71" i="19"/>
  <c r="Q20" i="19"/>
  <c r="Q48" i="19"/>
  <c r="Q95" i="19"/>
  <c r="O13" i="19"/>
  <c r="O66" i="19"/>
  <c r="O86" i="19"/>
  <c r="Q80" i="19"/>
  <c r="R31" i="19"/>
  <c r="R27" i="19"/>
  <c r="Q85" i="19"/>
  <c r="K20" i="19"/>
  <c r="L20" i="19"/>
  <c r="I20" i="19"/>
  <c r="K36" i="19"/>
  <c r="L36" i="19"/>
  <c r="I36" i="19"/>
  <c r="I19" i="19"/>
  <c r="K19" i="19"/>
  <c r="L19" i="19"/>
  <c r="I51" i="19"/>
  <c r="K51" i="19"/>
  <c r="L51" i="19"/>
  <c r="I35" i="19"/>
  <c r="K35" i="19"/>
  <c r="L35" i="19"/>
  <c r="K16" i="19"/>
  <c r="L16" i="19"/>
  <c r="I16" i="19"/>
  <c r="L30" i="19"/>
  <c r="K30" i="19"/>
  <c r="I30" i="19"/>
  <c r="I50" i="19"/>
  <c r="L50" i="19"/>
  <c r="K50" i="19"/>
  <c r="L49" i="19"/>
  <c r="I49" i="19"/>
  <c r="K49" i="19"/>
  <c r="I27" i="19"/>
  <c r="K27" i="19"/>
  <c r="L27" i="19"/>
  <c r="L47" i="19"/>
  <c r="K47" i="19"/>
  <c r="I47" i="19"/>
  <c r="L29" i="19"/>
  <c r="I29" i="19"/>
  <c r="K29" i="19"/>
  <c r="L21" i="19"/>
  <c r="K21" i="19"/>
  <c r="I21" i="19"/>
  <c r="L22" i="19"/>
  <c r="I22" i="19"/>
  <c r="K22" i="19"/>
  <c r="L39" i="19"/>
  <c r="K39" i="19"/>
  <c r="I39" i="19"/>
  <c r="L14" i="19"/>
  <c r="I14" i="19"/>
  <c r="K14" i="19"/>
  <c r="I34" i="19"/>
  <c r="K34" i="19"/>
  <c r="L34" i="19"/>
  <c r="L33" i="19"/>
  <c r="K33" i="19"/>
  <c r="I33" i="19"/>
  <c r="K40" i="19"/>
  <c r="I40" i="19"/>
  <c r="L40" i="19"/>
  <c r="L31" i="19"/>
  <c r="I31" i="19"/>
  <c r="K31" i="19"/>
  <c r="K44" i="19"/>
  <c r="L44" i="19"/>
  <c r="I44" i="19"/>
  <c r="K28" i="19"/>
  <c r="I28" i="19"/>
  <c r="L28" i="19"/>
  <c r="L41" i="19"/>
  <c r="I41" i="19"/>
  <c r="K41" i="19"/>
  <c r="L45" i="19"/>
  <c r="K45" i="19"/>
  <c r="I45" i="19"/>
  <c r="I26" i="19"/>
  <c r="K26" i="19"/>
  <c r="L26" i="19"/>
  <c r="L25" i="19"/>
  <c r="K25" i="19"/>
  <c r="I25" i="19"/>
  <c r="K32" i="19"/>
  <c r="I32" i="19"/>
  <c r="L32" i="19"/>
  <c r="L23" i="19"/>
  <c r="I23" i="19"/>
  <c r="K23" i="19"/>
  <c r="L46" i="19"/>
  <c r="I46" i="19"/>
  <c r="K46" i="19"/>
  <c r="I43" i="19"/>
  <c r="K43" i="19"/>
  <c r="L43" i="19"/>
  <c r="L38" i="19"/>
  <c r="I38" i="19"/>
  <c r="K38" i="19"/>
  <c r="I42" i="19"/>
  <c r="L42" i="19"/>
  <c r="K42" i="19"/>
  <c r="K48" i="19"/>
  <c r="L48" i="19"/>
  <c r="I48" i="19"/>
  <c r="L37" i="19"/>
  <c r="K37" i="19"/>
  <c r="I37" i="19"/>
  <c r="I18" i="19"/>
  <c r="L18" i="19"/>
  <c r="K18" i="19"/>
  <c r="L17" i="19"/>
  <c r="K17" i="19"/>
  <c r="I17" i="19"/>
  <c r="K24" i="19"/>
  <c r="L24" i="19"/>
  <c r="I24" i="19"/>
  <c r="L15" i="19"/>
  <c r="I15" i="19"/>
  <c r="K15" i="19"/>
  <c r="O7" i="19"/>
  <c r="O55" i="19"/>
  <c r="O49" i="19"/>
  <c r="Q25" i="19"/>
  <c r="R18" i="19"/>
  <c r="Q24" i="19"/>
  <c r="O15" i="19"/>
  <c r="E18" i="19"/>
  <c r="E25" i="19"/>
  <c r="E15" i="19"/>
  <c r="E17" i="19"/>
  <c r="E30" i="19"/>
  <c r="E22" i="19"/>
  <c r="E23" i="19"/>
  <c r="E24" i="19"/>
  <c r="E14" i="19"/>
  <c r="C13" i="19"/>
  <c r="E13" i="19"/>
  <c r="E16" i="19"/>
  <c r="E27" i="19"/>
  <c r="E19" i="19"/>
  <c r="E20" i="19"/>
  <c r="E28" i="19"/>
  <c r="E29" i="19"/>
  <c r="E26" i="19"/>
  <c r="E31" i="19"/>
  <c r="E21" i="19"/>
  <c r="L13" i="19"/>
  <c r="K13" i="19"/>
  <c r="I13" i="19"/>
  <c r="L5" i="19"/>
  <c r="K5" i="19"/>
  <c r="I5" i="19"/>
  <c r="K12" i="19"/>
  <c r="I12" i="19"/>
  <c r="L12" i="19"/>
  <c r="K4" i="19"/>
  <c r="I4" i="19"/>
  <c r="L4" i="19"/>
  <c r="L8" i="19"/>
  <c r="K8" i="19"/>
  <c r="I8" i="19"/>
  <c r="I10" i="19"/>
  <c r="L10" i="19"/>
  <c r="K10" i="19"/>
  <c r="L9" i="19"/>
  <c r="K9" i="19"/>
  <c r="I9" i="19"/>
  <c r="I11" i="19"/>
  <c r="L11" i="19"/>
  <c r="K11" i="19"/>
  <c r="L7" i="19"/>
  <c r="I7" i="19"/>
  <c r="K7" i="19"/>
  <c r="I3" i="19"/>
  <c r="L3" i="19"/>
  <c r="K3" i="19"/>
  <c r="L6" i="19"/>
  <c r="K6" i="19"/>
  <c r="I6" i="19"/>
  <c r="Q88" i="19"/>
  <c r="O10" i="19"/>
  <c r="O96" i="19"/>
  <c r="Q90" i="19"/>
  <c r="Q16" i="19"/>
  <c r="O34" i="19"/>
  <c r="O29" i="19"/>
  <c r="R83" i="19"/>
  <c r="O12" i="19"/>
  <c r="Q84" i="19"/>
  <c r="O54" i="19"/>
  <c r="O63" i="19"/>
  <c r="O22" i="19"/>
  <c r="R87" i="19"/>
  <c r="R8" i="19"/>
  <c r="O36" i="19"/>
  <c r="Q23" i="19"/>
  <c r="R77" i="19"/>
  <c r="R49" i="19"/>
  <c r="O77" i="19"/>
  <c r="Q77" i="19"/>
  <c r="R71" i="19"/>
  <c r="R10" i="19"/>
  <c r="R7" i="19"/>
  <c r="Q82" i="19"/>
  <c r="R20" i="19"/>
  <c r="R70" i="19"/>
  <c r="R43" i="19"/>
  <c r="R17" i="19"/>
  <c r="R80" i="19"/>
  <c r="R73" i="19"/>
  <c r="R92" i="19"/>
  <c r="O87" i="19"/>
  <c r="R2" i="19"/>
  <c r="R104" i="19" s="1"/>
  <c r="Q87" i="19"/>
  <c r="R50" i="19"/>
  <c r="R39" i="19"/>
  <c r="R25" i="19"/>
  <c r="O43" i="19"/>
  <c r="R66" i="19"/>
  <c r="R4" i="19"/>
  <c r="R64" i="19"/>
  <c r="R24" i="19"/>
  <c r="R30" i="19"/>
  <c r="R13" i="19"/>
  <c r="R5" i="19"/>
  <c r="R36" i="19"/>
  <c r="O91" i="19"/>
  <c r="Q65" i="19"/>
  <c r="R55" i="19"/>
  <c r="O27" i="19"/>
  <c r="R37" i="19"/>
  <c r="R89" i="19"/>
  <c r="O5" i="19"/>
  <c r="R85" i="19"/>
  <c r="R96" i="19"/>
  <c r="R54" i="19"/>
  <c r="R15" i="19"/>
  <c r="R16" i="19"/>
  <c r="R29" i="19"/>
  <c r="R48" i="19"/>
  <c r="R84" i="19"/>
  <c r="Q53" i="19"/>
  <c r="R76" i="19"/>
  <c r="R90" i="19"/>
  <c r="R88" i="19"/>
  <c r="R97" i="19"/>
  <c r="R19" i="19"/>
  <c r="R91" i="19"/>
  <c r="R12" i="19"/>
  <c r="R22" i="19"/>
  <c r="Q51" i="19"/>
  <c r="R53" i="19"/>
  <c r="Q52" i="19"/>
  <c r="R34" i="19"/>
  <c r="R93" i="19"/>
  <c r="R38" i="19"/>
  <c r="O83" i="19"/>
  <c r="R40" i="19"/>
  <c r="O18" i="19"/>
  <c r="R82" i="19"/>
  <c r="R58" i="19"/>
  <c r="Q27" i="19"/>
  <c r="Q18" i="19"/>
  <c r="R21" i="19"/>
  <c r="R33" i="19"/>
  <c r="O21" i="19"/>
  <c r="Q31" i="19"/>
  <c r="O33" i="19"/>
  <c r="R95" i="19"/>
  <c r="R11" i="19"/>
  <c r="O31" i="19"/>
  <c r="R65" i="19"/>
  <c r="O11" i="19"/>
  <c r="R51" i="19"/>
  <c r="R63" i="19"/>
  <c r="R23" i="19"/>
  <c r="R52" i="19"/>
  <c r="O9" i="19"/>
  <c r="R9" i="19"/>
  <c r="Q9" i="19"/>
  <c r="Q28" i="19"/>
  <c r="O28" i="19"/>
  <c r="R28" i="19"/>
  <c r="Q67" i="19"/>
  <c r="O67" i="19"/>
  <c r="R67" i="19"/>
  <c r="Q99" i="19"/>
  <c r="O99" i="19"/>
  <c r="R99" i="19"/>
  <c r="Q46" i="19"/>
  <c r="O46" i="19"/>
  <c r="R46" i="19"/>
  <c r="Q59" i="19"/>
  <c r="O59" i="19"/>
  <c r="R59" i="19"/>
  <c r="O81" i="19"/>
  <c r="R81" i="19"/>
  <c r="Q81" i="19"/>
  <c r="O32" i="19"/>
  <c r="R32" i="19"/>
  <c r="Q32" i="19"/>
  <c r="Q69" i="19"/>
  <c r="O69" i="19"/>
  <c r="R69" i="19"/>
  <c r="Q98" i="19"/>
  <c r="O98" i="19"/>
  <c r="R98" i="19"/>
  <c r="R94" i="19"/>
  <c r="Q94" i="19"/>
  <c r="O94" i="19"/>
  <c r="Q3" i="19"/>
  <c r="O3" i="19"/>
  <c r="R3" i="19"/>
  <c r="Q60" i="19"/>
  <c r="O60" i="19"/>
  <c r="R60" i="19"/>
  <c r="O72" i="19"/>
  <c r="R72" i="19"/>
  <c r="Q72" i="19"/>
  <c r="Q26" i="19"/>
  <c r="O26" i="19"/>
  <c r="R26" i="19"/>
  <c r="R79" i="19"/>
  <c r="Q79" i="19"/>
  <c r="O79" i="19"/>
  <c r="Q42" i="19"/>
  <c r="O42" i="19"/>
  <c r="R42" i="19"/>
  <c r="O41" i="19"/>
  <c r="R41" i="19"/>
  <c r="Q41" i="19"/>
  <c r="Q61" i="19"/>
  <c r="O61" i="19"/>
  <c r="R61" i="19"/>
  <c r="Q78" i="19"/>
  <c r="O78" i="19"/>
  <c r="R78" i="19"/>
  <c r="Q75" i="19"/>
  <c r="O75" i="19"/>
  <c r="R75" i="19"/>
  <c r="Q62" i="19"/>
  <c r="R62" i="19"/>
  <c r="O62" i="19"/>
  <c r="Q68" i="19"/>
  <c r="O68" i="19"/>
  <c r="R68" i="19"/>
  <c r="Q44" i="19"/>
  <c r="O44" i="19"/>
  <c r="R44" i="19"/>
  <c r="Q35" i="19"/>
  <c r="O35" i="19"/>
  <c r="R35" i="19"/>
  <c r="Q45" i="19"/>
  <c r="O45" i="19"/>
  <c r="R45" i="19"/>
  <c r="Q100" i="19"/>
  <c r="O100" i="19"/>
  <c r="R100" i="19"/>
  <c r="O56" i="19"/>
  <c r="R56" i="19"/>
  <c r="Q56" i="19"/>
  <c r="Q6" i="19"/>
  <c r="O6" i="19"/>
  <c r="R6" i="19"/>
  <c r="Q14" i="19"/>
  <c r="R14" i="19"/>
  <c r="O14" i="19"/>
  <c r="O57" i="19"/>
  <c r="R57" i="19"/>
  <c r="Q57" i="19"/>
  <c r="Q74" i="19"/>
  <c r="O74" i="19"/>
  <c r="R74" i="19"/>
  <c r="R47" i="19"/>
  <c r="Q47" i="19"/>
  <c r="O47" i="19"/>
  <c r="E59" i="20"/>
  <c r="L2" i="19"/>
  <c r="L55" i="19" s="1"/>
  <c r="K2" i="19"/>
  <c r="C31" i="19"/>
  <c r="C30" i="19"/>
  <c r="C28" i="19"/>
  <c r="C27" i="19"/>
  <c r="C26" i="19"/>
  <c r="C25" i="19"/>
  <c r="C29" i="19"/>
  <c r="C24" i="19"/>
  <c r="C23" i="19"/>
  <c r="C16" i="19"/>
  <c r="C15" i="19"/>
  <c r="C22" i="19"/>
  <c r="C20" i="19"/>
  <c r="C14" i="19"/>
  <c r="C19" i="19"/>
  <c r="C21" i="19"/>
  <c r="C17" i="19"/>
  <c r="C18" i="19"/>
  <c r="C10" i="19"/>
  <c r="C8" i="19"/>
  <c r="C9" i="19"/>
  <c r="C5" i="19"/>
  <c r="F31" i="19" l="1"/>
  <c r="F17" i="19"/>
  <c r="F29" i="19"/>
  <c r="F28" i="19"/>
  <c r="F16" i="19"/>
  <c r="F21" i="19"/>
  <c r="F23" i="19"/>
  <c r="F15" i="19"/>
  <c r="F25" i="19"/>
  <c r="F22" i="19"/>
  <c r="F18" i="19"/>
  <c r="F20" i="19"/>
  <c r="F26" i="19"/>
  <c r="F19" i="19"/>
  <c r="F14" i="19"/>
  <c r="F30" i="19"/>
  <c r="F27" i="19"/>
  <c r="F24" i="19"/>
  <c r="F13" i="19"/>
  <c r="F6" i="19"/>
  <c r="F11" i="19"/>
  <c r="F5" i="19"/>
  <c r="F4" i="19"/>
  <c r="F3" i="19"/>
  <c r="F12" i="19"/>
  <c r="F8" i="19"/>
  <c r="F9" i="19"/>
  <c r="F7" i="19"/>
  <c r="F10" i="19"/>
  <c r="R105" i="19"/>
  <c r="P107" i="19"/>
  <c r="P108" i="19"/>
  <c r="L54" i="19"/>
  <c r="J58" i="19"/>
  <c r="J57" i="19"/>
  <c r="F2" i="19"/>
  <c r="D39" i="19"/>
  <c r="D38" i="19"/>
  <c r="F35" i="19" l="1"/>
  <c r="F36" i="19"/>
</calcChain>
</file>

<file path=xl/sharedStrings.xml><?xml version="1.0" encoding="utf-8"?>
<sst xmlns="http://schemas.openxmlformats.org/spreadsheetml/2006/main" count="259" uniqueCount="133">
  <si>
    <t>Time 1</t>
  </si>
  <si>
    <t>Time 2</t>
  </si>
  <si>
    <t>Effect size</t>
  </si>
  <si>
    <t>Average</t>
  </si>
  <si>
    <t>STDEV</t>
  </si>
  <si>
    <t>Student</t>
  </si>
  <si>
    <t>Average Achievement</t>
  </si>
  <si>
    <t>Min</t>
  </si>
  <si>
    <t>Max</t>
  </si>
  <si>
    <t>Student1</t>
  </si>
  <si>
    <t>Student2</t>
  </si>
  <si>
    <t>Student3</t>
  </si>
  <si>
    <t>Student4</t>
  </si>
  <si>
    <t>Student5</t>
  </si>
  <si>
    <t>Student6</t>
  </si>
  <si>
    <t>Student7</t>
  </si>
  <si>
    <t>Student8</t>
  </si>
  <si>
    <t>Student9</t>
  </si>
  <si>
    <t>Student10</t>
  </si>
  <si>
    <t>Student11</t>
  </si>
  <si>
    <t>Student12</t>
  </si>
  <si>
    <t>Student13</t>
  </si>
  <si>
    <t>Student14</t>
  </si>
  <si>
    <t>Student15</t>
  </si>
  <si>
    <t>Student16</t>
  </si>
  <si>
    <t>Student17</t>
  </si>
  <si>
    <t>Student18</t>
  </si>
  <si>
    <t>Student19</t>
  </si>
  <si>
    <t>Student20</t>
  </si>
  <si>
    <t>Student21</t>
  </si>
  <si>
    <t>Student22</t>
  </si>
  <si>
    <t>Student23</t>
  </si>
  <si>
    <t>Student24</t>
  </si>
  <si>
    <t>Student25</t>
  </si>
  <si>
    <t>Student26</t>
  </si>
  <si>
    <t>Student27</t>
  </si>
  <si>
    <t>Student28</t>
  </si>
  <si>
    <t>Student29</t>
  </si>
  <si>
    <t>Student30</t>
  </si>
  <si>
    <t>Student31</t>
  </si>
  <si>
    <t>Student32</t>
  </si>
  <si>
    <t>Student33</t>
  </si>
  <si>
    <t>Student34</t>
  </si>
  <si>
    <t>Student35</t>
  </si>
  <si>
    <t>Student36</t>
  </si>
  <si>
    <t>Student37</t>
  </si>
  <si>
    <t>Student38</t>
  </si>
  <si>
    <t>Student39</t>
  </si>
  <si>
    <t>Student40</t>
  </si>
  <si>
    <t>Student41</t>
  </si>
  <si>
    <t>Student42</t>
  </si>
  <si>
    <t>Student43</t>
  </si>
  <si>
    <t>Student44</t>
  </si>
  <si>
    <t>Student45</t>
  </si>
  <si>
    <t>Student46</t>
  </si>
  <si>
    <t>Student47</t>
  </si>
  <si>
    <t>Student48</t>
  </si>
  <si>
    <t>Student49</t>
  </si>
  <si>
    <t>Student50</t>
  </si>
  <si>
    <t>30 students</t>
  </si>
  <si>
    <t>50 students</t>
  </si>
  <si>
    <t>Student51</t>
  </si>
  <si>
    <t>Student52</t>
  </si>
  <si>
    <t>Student53</t>
  </si>
  <si>
    <t>Student54</t>
  </si>
  <si>
    <t>Student55</t>
  </si>
  <si>
    <t>Student56</t>
  </si>
  <si>
    <t>Student57</t>
  </si>
  <si>
    <t>Student58</t>
  </si>
  <si>
    <t>Student59</t>
  </si>
  <si>
    <t>Student60</t>
  </si>
  <si>
    <t>Student61</t>
  </si>
  <si>
    <t>Student62</t>
  </si>
  <si>
    <t>Student63</t>
  </si>
  <si>
    <t>Student64</t>
  </si>
  <si>
    <t>Student65</t>
  </si>
  <si>
    <t>Student66</t>
  </si>
  <si>
    <t>Student67</t>
  </si>
  <si>
    <t>Student68</t>
  </si>
  <si>
    <t>Student69</t>
  </si>
  <si>
    <t>Student70</t>
  </si>
  <si>
    <t>Student71</t>
  </si>
  <si>
    <t>Student72</t>
  </si>
  <si>
    <t>Student73</t>
  </si>
  <si>
    <t>Student74</t>
  </si>
  <si>
    <t>Student75</t>
  </si>
  <si>
    <t>Student76</t>
  </si>
  <si>
    <t>Student77</t>
  </si>
  <si>
    <t>Student78</t>
  </si>
  <si>
    <t>Student79</t>
  </si>
  <si>
    <t>Student80</t>
  </si>
  <si>
    <t>Student81</t>
  </si>
  <si>
    <t>Student82</t>
  </si>
  <si>
    <t>Student83</t>
  </si>
  <si>
    <t>Student84</t>
  </si>
  <si>
    <t>Student85</t>
  </si>
  <si>
    <t>Student86</t>
  </si>
  <si>
    <t>Student87</t>
  </si>
  <si>
    <t>Student88</t>
  </si>
  <si>
    <t>Student89</t>
  </si>
  <si>
    <t>Student90</t>
  </si>
  <si>
    <t>Student91</t>
  </si>
  <si>
    <t>Student92</t>
  </si>
  <si>
    <t>Student93</t>
  </si>
  <si>
    <t>Student94</t>
  </si>
  <si>
    <t>Student95</t>
  </si>
  <si>
    <t>Student96</t>
  </si>
  <si>
    <t>Student97</t>
  </si>
  <si>
    <t>Student98</t>
  </si>
  <si>
    <t>Student99</t>
  </si>
  <si>
    <t>Student100</t>
  </si>
  <si>
    <t>100 students</t>
  </si>
  <si>
    <t>Average effect size</t>
  </si>
  <si>
    <t>Julia</t>
  </si>
  <si>
    <t>Julio</t>
  </si>
  <si>
    <t>Kate</t>
  </si>
  <si>
    <t>Megan</t>
  </si>
  <si>
    <t>Jennifer</t>
  </si>
  <si>
    <t>Matt</t>
  </si>
  <si>
    <t>Yun</t>
  </si>
  <si>
    <t>Pablo</t>
  </si>
  <si>
    <t>Robert</t>
  </si>
  <si>
    <t>Rodriguez</t>
  </si>
  <si>
    <t>Cohort Effect Size</t>
  </si>
  <si>
    <t>Hinge Point</t>
  </si>
  <si>
    <t>Average Achievement (Time 2)</t>
  </si>
  <si>
    <t>Progress hinge point</t>
  </si>
  <si>
    <t>Avg STDEV</t>
  </si>
  <si>
    <t>Progress</t>
  </si>
  <si>
    <t>Achievement</t>
  </si>
  <si>
    <t>Data Range</t>
  </si>
  <si>
    <t>Sutdent Count</t>
  </si>
  <si>
    <t>Student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</si>
</sst>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EE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2" fontId="0" fillId="33" borderId="0" xfId="0" applyNumberFormat="1" applyFill="1"/>
    <xf numFmtId="0" fontId="16" fillId="34" borderId="0" xfId="0" applyFont="1" applyFill="1" applyAlignment="1">
      <alignment horizontal="center" vertical="center" wrapText="1"/>
    </xf>
    <xf numFmtId="1" fontId="16" fillId="34" borderId="0" xfId="0" applyNumberFormat="1" applyFont="1" applyFill="1" applyAlignment="1">
      <alignment horizontal="center" vertical="center" wrapText="1"/>
    </xf>
    <xf numFmtId="0" fontId="0" fillId="34" borderId="0" xfId="0" applyFill="1"/>
    <xf numFmtId="2" fontId="0" fillId="34" borderId="0" xfId="0" applyNumberFormat="1" applyFill="1"/>
    <xf numFmtId="1" fontId="0" fillId="34" borderId="0" xfId="0" applyNumberFormat="1" applyFill="1"/>
    <xf numFmtId="0" fontId="16" fillId="35" borderId="0" xfId="0" applyFont="1" applyFill="1" applyAlignment="1">
      <alignment horizontal="center" vertical="center" wrapText="1"/>
    </xf>
    <xf numFmtId="0" fontId="0" fillId="35" borderId="0" xfId="0" applyFill="1"/>
    <xf numFmtId="2" fontId="0" fillId="35" borderId="0" xfId="0" applyNumberFormat="1" applyFill="1"/>
    <xf numFmtId="1" fontId="0" fillId="33" borderId="0" xfId="0" applyNumberFormat="1" applyFill="1"/>
    <xf numFmtId="2" fontId="18" fillId="0" borderId="0" xfId="0" applyNumberFormat="1" applyFont="1" applyProtection="1">
      <protection hidden="1"/>
    </xf>
    <xf numFmtId="0" fontId="0" fillId="33" borderId="0" xfId="0" applyFill="1" applyAlignment="1">
      <alignment horizontal="center" vertical="center" wrapText="1"/>
    </xf>
    <xf numFmtId="0" fontId="22" fillId="0" borderId="10" xfId="0" applyFont="1" applyBorder="1"/>
    <xf numFmtId="2" fontId="21" fillId="0" borderId="10" xfId="0" applyNumberFormat="1" applyFont="1" applyBorder="1"/>
    <xf numFmtId="0" fontId="21" fillId="0" borderId="10" xfId="0" applyFont="1" applyBorder="1"/>
    <xf numFmtId="0" fontId="22" fillId="0" borderId="10" xfId="0" applyFont="1" applyBorder="1" applyProtection="1">
      <protection hidden="1"/>
    </xf>
    <xf numFmtId="2" fontId="22" fillId="0" borderId="10" xfId="0" applyNumberFormat="1" applyFont="1" applyBorder="1"/>
    <xf numFmtId="0" fontId="0" fillId="0" borderId="19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0" fontId="21" fillId="39" borderId="10" xfId="0" applyFont="1" applyFill="1" applyBorder="1" applyProtection="1">
      <protection locked="0"/>
    </xf>
    <xf numFmtId="2" fontId="24" fillId="0" borderId="10" xfId="0" applyNumberFormat="1" applyFont="1" applyBorder="1"/>
    <xf numFmtId="2" fontId="23" fillId="38" borderId="10" xfId="0" applyNumberFormat="1" applyFont="1" applyFill="1" applyBorder="1" applyProtection="1">
      <protection hidden="1"/>
    </xf>
    <xf numFmtId="0" fontId="16" fillId="37" borderId="11" xfId="0" applyFont="1" applyFill="1" applyBorder="1"/>
    <xf numFmtId="0" fontId="16" fillId="37" borderId="12" xfId="0" applyFont="1" applyFill="1" applyBorder="1"/>
    <xf numFmtId="0" fontId="13" fillId="36" borderId="13" xfId="0" applyFont="1" applyFill="1" applyBorder="1"/>
    <xf numFmtId="0" fontId="16" fillId="37" borderId="10" xfId="0" applyFont="1" applyFill="1" applyBorder="1" applyProtection="1">
      <protection locked="0"/>
    </xf>
    <xf numFmtId="0" fontId="13" fillId="36" borderId="10" xfId="0" applyFont="1" applyFill="1" applyBorder="1" applyProtection="1">
      <protection locked="0"/>
    </xf>
    <xf numFmtId="0" fontId="16" fillId="37" borderId="10" xfId="0" applyFont="1" applyFill="1" applyBorder="1"/>
    <xf numFmtId="0" fontId="13" fillId="36" borderId="10" xfId="0" applyFont="1" applyFill="1" applyBorder="1"/>
    <xf numFmtId="0" fontId="16" fillId="0" borderId="18" xfId="0" applyFont="1" applyBorder="1"/>
    <xf numFmtId="2" fontId="20" fillId="0" borderId="16" xfId="0" applyNumberFormat="1" applyFont="1" applyBorder="1"/>
    <xf numFmtId="0" fontId="16" fillId="0" borderId="20" xfId="0" applyFont="1" applyBorder="1"/>
    <xf numFmtId="0" fontId="16" fillId="0" borderId="13" xfId="0" applyFont="1" applyBorder="1"/>
    <xf numFmtId="2" fontId="25" fillId="38" borderId="10" xfId="0" applyNumberFormat="1" applyFont="1" applyFill="1" applyBorder="1" applyProtection="1">
      <protection hidden="1"/>
    </xf>
    <xf numFmtId="0" fontId="24" fillId="39" borderId="14" xfId="0" applyFont="1" applyFill="1" applyBorder="1" applyProtection="1">
      <protection locked="0"/>
    </xf>
    <xf numFmtId="1" fontId="24" fillId="39" borderId="10" xfId="0" applyNumberFormat="1" applyFont="1" applyFill="1" applyBorder="1" applyProtection="1">
      <protection locked="0"/>
    </xf>
    <xf numFmtId="2" fontId="25" fillId="38" borderId="15" xfId="0" applyNumberFormat="1" applyFont="1" applyFill="1" applyBorder="1" applyProtection="1">
      <protection hidden="1"/>
    </xf>
    <xf numFmtId="1" fontId="24" fillId="39" borderId="17" xfId="0" applyNumberFormat="1" applyFont="1" applyFill="1" applyBorder="1" applyProtection="1">
      <protection locked="0"/>
    </xf>
    <xf numFmtId="2" fontId="25" fillId="38" borderId="18" xfId="0" applyNumberFormat="1" applyFont="1" applyFill="1" applyBorder="1" applyProtection="1">
      <protection hidden="1"/>
    </xf>
    <xf numFmtId="0" fontId="19" fillId="0" borderId="0" xfId="0" applyFont="1"/>
    <xf numFmtId="2" fontId="17" fillId="36" borderId="0" xfId="0" applyNumberFormat="1" applyFont="1" applyFill="1"/>
    <xf numFmtId="1" fontId="17" fillId="36" borderId="0" xfId="0" applyNumberFormat="1" applyFont="1" applyFill="1"/>
    <xf numFmtId="0" fontId="26" fillId="36" borderId="0" xfId="0" applyFont="1" applyFill="1"/>
    <xf numFmtId="1" fontId="26" fillId="36" borderId="0" xfId="0" applyNumberFormat="1" applyFont="1" applyFill="1"/>
    <xf numFmtId="2" fontId="26" fillId="36" borderId="0" xfId="0" applyNumberFormat="1" applyFont="1" applyFill="1"/>
    <xf numFmtId="0" fontId="14" fillId="0" borderId="0" xfId="0" applyFont="1"/>
    <xf numFmtId="1" fontId="21" fillId="39" borderId="10" xfId="0" applyNumberFormat="1" applyFont="1" applyFill="1" applyBorder="1" applyProtection="1">
      <protection locked="0"/>
    </xf>
    <xf numFmtId="2" fontId="28" fillId="0" borderId="21" xfId="0" applyNumberFormat="1" applyFont="1" applyBorder="1"/>
    <xf numFmtId="0" fontId="19" fillId="0" borderId="1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EAFEE8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rgb="FFE7FFF2"/>
        </patternFill>
      </fill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EAFEE8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E7FFF2"/>
        </patternFill>
      </fill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EAFEE8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AFEE8"/>
        </patternFill>
      </fill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7FFF2"/>
        </patternFill>
      </fill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AFEE8"/>
      <color rgb="FFE1FDDF"/>
      <color rgb="FFE7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Progress &amp; Achievement</a:t>
            </a:r>
            <a:endParaRPr lang="en-NZ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670380650997582"/>
          <c:y val="5.9426461731950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312154663279593E-2"/>
          <c:y val="0.13240857048039972"/>
          <c:w val="0.86822295640343183"/>
          <c:h val="0.73673380174320469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Calculations!$D$1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alpha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strRef>
                  <c:f>'Template 30 students'!$B$3</c:f>
                  <c:strCache>
                    <c:ptCount val="1"/>
                    <c:pt idx="0">
                      <c:v>Julia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{F91E0B24-7DAD-41B3-B2AC-F9F1673F42A6}</c15:txfldGUID>
                      <c15:f>'Template 30 students'!$B$3</c15:f>
                      <c15:dlblFieldTableCache>
                        <c:ptCount val="1"/>
                        <c:pt idx="0">
                          <c:v>Julia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402-4604-ABD1-F8DC700DA5E7}"/>
                </c:ext>
              </c:extLst>
            </c:dLbl>
            <c:dLbl>
              <c:idx val="1"/>
              <c:tx>
                <c:strRef>
                  <c:f>'Template 30 students'!$B$4</c:f>
                  <c:strCache>
                    <c:ptCount val="1"/>
                    <c:pt idx="0">
                      <c:v>Julio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{4FA73FC2-A761-42F8-8A76-DB04F4BD0185}</c15:txfldGUID>
                      <c15:f>'Template 30 students'!$B$4</c15:f>
                      <c15:dlblFieldTableCache>
                        <c:ptCount val="1"/>
                        <c:pt idx="0">
                          <c:v>Julio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402-4604-ABD1-F8DC700DA5E7}"/>
                </c:ext>
              </c:extLst>
            </c:dLbl>
            <c:dLbl>
              <c:idx val="2"/>
              <c:tx>
                <c:strRef>
                  <c:f>'Template 30 students'!$B$5</c:f>
                  <c:strCache>
                    <c:ptCount val="1"/>
                    <c:pt idx="0">
                      <c:v>Kate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{8BF8BFFA-3B90-4516-8326-3C6B2C3D22BB}</c15:txfldGUID>
                      <c15:f>'Template 30 students'!$B$5</c15:f>
                      <c15:dlblFieldTableCache>
                        <c:ptCount val="1"/>
                        <c:pt idx="0">
                          <c:v>Kate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402-4604-ABD1-F8DC700DA5E7}"/>
                </c:ext>
              </c:extLst>
            </c:dLbl>
            <c:dLbl>
              <c:idx val="3"/>
              <c:tx>
                <c:strRef>
                  <c:f>'Template 30 students'!$B$6</c:f>
                  <c:strCache>
                    <c:ptCount val="1"/>
                    <c:pt idx="0">
                      <c:v>Megan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{4E12DE3C-2AB8-4D46-AF0B-39C2679A1513}</c15:txfldGUID>
                      <c15:f>'Template 30 students'!$B$6</c15:f>
                      <c15:dlblFieldTableCache>
                        <c:ptCount val="1"/>
                        <c:pt idx="0">
                          <c:v>Megan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402-4604-ABD1-F8DC700DA5E7}"/>
                </c:ext>
              </c:extLst>
            </c:dLbl>
            <c:dLbl>
              <c:idx val="4"/>
              <c:tx>
                <c:strRef>
                  <c:f>'Template 30 students'!$B$7</c:f>
                  <c:strCache>
                    <c:ptCount val="1"/>
                    <c:pt idx="0">
                      <c:v>Jennifer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{D1CA9E01-051D-4E6E-A6B3-7C9FFA426820}</c15:txfldGUID>
                      <c15:f>'Template 30 students'!$B$7</c15:f>
                      <c15:dlblFieldTableCache>
                        <c:ptCount val="1"/>
                        <c:pt idx="0">
                          <c:v>Jennifer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402-4604-ABD1-F8DC700DA5E7}"/>
                </c:ext>
              </c:extLst>
            </c:dLbl>
            <c:dLbl>
              <c:idx val="5"/>
              <c:tx>
                <c:strRef>
                  <c:f>'Template 30 students'!$B$8</c:f>
                  <c:strCache>
                    <c:ptCount val="1"/>
                    <c:pt idx="0">
                      <c:v>Matt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{A9055982-297C-441B-8F6A-9A86B7B6DD50}</c15:txfldGUID>
                      <c15:f>'Template 30 students'!$B$8</c15:f>
                      <c15:dlblFieldTableCache>
                        <c:ptCount val="1"/>
                        <c:pt idx="0">
                          <c:v>Matt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402-4604-ABD1-F8DC700DA5E7}"/>
                </c:ext>
              </c:extLst>
            </c:dLbl>
            <c:dLbl>
              <c:idx val="6"/>
              <c:tx>
                <c:strRef>
                  <c:f>'Template 30 students'!$B$9</c:f>
                  <c:strCache>
                    <c:ptCount val="1"/>
                    <c:pt idx="0">
                      <c:v>Yun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{487FFF73-2228-4A04-AF78-E8A21AAD1830}</c15:txfldGUID>
                      <c15:f>'Template 30 students'!$B$9</c15:f>
                      <c15:dlblFieldTableCache>
                        <c:ptCount val="1"/>
                        <c:pt idx="0">
                          <c:v>Yun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402-4604-ABD1-F8DC700DA5E7}"/>
                </c:ext>
              </c:extLst>
            </c:dLbl>
            <c:dLbl>
              <c:idx val="7"/>
              <c:tx>
                <c:strRef>
                  <c:f>'Template 30 students'!$B$10</c:f>
                  <c:strCache>
                    <c:ptCount val="1"/>
                    <c:pt idx="0">
                      <c:v>Pablo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{A37766D9-A084-4894-A437-8518D12D82E2}</c15:txfldGUID>
                      <c15:f>'Template 30 students'!$B$10</c15:f>
                      <c15:dlblFieldTableCache>
                        <c:ptCount val="1"/>
                        <c:pt idx="0">
                          <c:v>Pablo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402-4604-ABD1-F8DC700DA5E7}"/>
                </c:ext>
              </c:extLst>
            </c:dLbl>
            <c:dLbl>
              <c:idx val="8"/>
              <c:layout>
                <c:manualLayout>
                  <c:x val="3.0268634127884999E-3"/>
                  <c:y val="0"/>
                </c:manualLayout>
              </c:layout>
              <c:tx>
                <c:strRef>
                  <c:f>'Template 30 students'!$B$11</c:f>
                  <c:strCache>
                    <c:ptCount val="1"/>
                    <c:pt idx="0">
                      <c:v>Robert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{8D841193-A4DE-410C-8DA6-1A424D13B88D}</c15:txfldGUID>
                      <c15:f>'Template 30 students'!$B$11</c15:f>
                      <c15:dlblFieldTableCache>
                        <c:ptCount val="1"/>
                        <c:pt idx="0">
                          <c:v>Robert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402-4604-ABD1-F8DC700DA5E7}"/>
                </c:ext>
              </c:extLst>
            </c:dLbl>
            <c:dLbl>
              <c:idx val="9"/>
              <c:tx>
                <c:strRef>
                  <c:f>'Template 30 students'!$B$12</c:f>
                  <c:strCache>
                    <c:ptCount val="1"/>
                    <c:pt idx="0">
                      <c:v>Max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{DB829F99-61F0-40C6-8DCD-465B41F29A2F}</c15:txfldGUID>
                      <c15:f>'Template 30 students'!$B$12</c15:f>
                      <c15:dlblFieldTableCache>
                        <c:ptCount val="1"/>
                        <c:pt idx="0">
                          <c:v>Max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402-4604-ABD1-F8DC700DA5E7}"/>
                </c:ext>
              </c:extLst>
            </c:dLbl>
            <c:dLbl>
              <c:idx val="10"/>
              <c:layout>
                <c:manualLayout>
                  <c:x val="-1.5134317063942499E-3"/>
                  <c:y val="0"/>
                </c:manualLayout>
              </c:layout>
              <c:tx>
                <c:strRef>
                  <c:f>'Template 30 students'!$B$13</c:f>
                  <c:strCache>
                    <c:ptCount val="1"/>
                    <c:pt idx="0">
                      <c:v>Rodriguez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{52C10724-D515-4B36-AB0C-48A060C143EB}</c15:txfldGUID>
                      <c15:f>'Template 30 students'!$B$13</c15:f>
                      <c15:dlblFieldTableCache>
                        <c:ptCount val="1"/>
                        <c:pt idx="0">
                          <c:v>Rodriguez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402-4604-ABD1-F8DC700DA5E7}"/>
                </c:ext>
              </c:extLst>
            </c:dLbl>
            <c:dLbl>
              <c:idx val="11"/>
              <c:tx>
                <c:strRef>
                  <c:f>'Template 30 students'!$B$14</c:f>
                  <c:strCache>
                    <c:ptCount val="1"/>
                    <c:pt idx="0">
                      <c:v>Student12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{9E27EE7D-42BB-41F9-842B-80B47F37A527}</c15:txfldGUID>
                      <c15:f>'Template 30 students'!$B$14</c15:f>
                      <c15:dlblFieldTableCache>
                        <c:ptCount val="1"/>
                        <c:pt idx="0">
                          <c:v>Student12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402-4604-ABD1-F8DC700DA5E7}"/>
                </c:ext>
              </c:extLst>
            </c:dLbl>
            <c:dLbl>
              <c:idx val="12"/>
              <c:tx>
                <c:strRef>
                  <c:f>'Template 30 students'!$B$15</c:f>
                  <c:strCache>
                    <c:ptCount val="1"/>
                    <c:pt idx="0">
                      <c:v>Student13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{7907FF0B-08B1-485A-98E9-C0FEF9E8879A}</c15:txfldGUID>
                      <c15:f>'Template 30 students'!$B$15</c15:f>
                      <c15:dlblFieldTableCache>
                        <c:ptCount val="1"/>
                        <c:pt idx="0">
                          <c:v>Student13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402-4604-ABD1-F8DC700DA5E7}"/>
                </c:ext>
              </c:extLst>
            </c:dLbl>
            <c:dLbl>
              <c:idx val="13"/>
              <c:tx>
                <c:strRef>
                  <c:f>'Template 30 students'!$B$16</c:f>
                  <c:strCache>
                    <c:ptCount val="1"/>
                    <c:pt idx="0">
                      <c:v>Student14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{031A4A2F-A14E-4D8E-A675-4CE0FB913BC5}</c15:txfldGUID>
                      <c15:f>'Template 30 students'!$B$16</c15:f>
                      <c15:dlblFieldTableCache>
                        <c:ptCount val="1"/>
                        <c:pt idx="0">
                          <c:v>Student14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402-4604-ABD1-F8DC700DA5E7}"/>
                </c:ext>
              </c:extLst>
            </c:dLbl>
            <c:dLbl>
              <c:idx val="14"/>
              <c:tx>
                <c:strRef>
                  <c:f>'Template 30 students'!$B$17</c:f>
                  <c:strCache>
                    <c:ptCount val="1"/>
                    <c:pt idx="0">
                      <c:v>Student15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{5461CA5C-9075-4915-AAC9-61BB86ED8E00}</c15:txfldGUID>
                      <c15:f>'Template 30 students'!$B$17</c15:f>
                      <c15:dlblFieldTableCache>
                        <c:ptCount val="1"/>
                        <c:pt idx="0">
                          <c:v>Student15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402-4604-ABD1-F8DC700DA5E7}"/>
                </c:ext>
              </c:extLst>
            </c:dLbl>
            <c:dLbl>
              <c:idx val="15"/>
              <c:tx>
                <c:strRef>
                  <c:f>'Template 30 students'!$B$18</c:f>
                  <c:strCache>
                    <c:ptCount val="1"/>
                    <c:pt idx="0">
                      <c:v>Student16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{021D2C65-E155-4FEE-A2C9-9C7A82BBAE34}</c15:txfldGUID>
                      <c15:f>'Template 30 students'!$B$18</c15:f>
                      <c15:dlblFieldTableCache>
                        <c:ptCount val="1"/>
                        <c:pt idx="0">
                          <c:v>Student16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402-4604-ABD1-F8DC700DA5E7}"/>
                </c:ext>
              </c:extLst>
            </c:dLbl>
            <c:dLbl>
              <c:idx val="16"/>
              <c:tx>
                <c:strRef>
                  <c:f>'Template 30 students'!$B$19</c:f>
                  <c:strCache>
                    <c:ptCount val="1"/>
                    <c:pt idx="0">
                      <c:v>Student17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{F5354D7C-AEF2-40FE-B4E1-CF608743538C}</c15:txfldGUID>
                      <c15:f>'Template 30 students'!$B$19</c15:f>
                      <c15:dlblFieldTableCache>
                        <c:ptCount val="1"/>
                        <c:pt idx="0">
                          <c:v>Student17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402-4604-ABD1-F8DC700DA5E7}"/>
                </c:ext>
              </c:extLst>
            </c:dLbl>
            <c:dLbl>
              <c:idx val="17"/>
              <c:tx>
                <c:strRef>
                  <c:f>'Template 30 students'!$B$20</c:f>
                  <c:strCache>
                    <c:ptCount val="1"/>
                    <c:pt idx="0">
                      <c:v>Student18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{8B03A0D9-AECE-48C2-AC6B-39F46DC28D79}</c15:txfldGUID>
                      <c15:f>'Template 30 students'!$B$20</c15:f>
                      <c15:dlblFieldTableCache>
                        <c:ptCount val="1"/>
                        <c:pt idx="0">
                          <c:v>Student18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402-4604-ABD1-F8DC700DA5E7}"/>
                </c:ext>
              </c:extLst>
            </c:dLbl>
            <c:dLbl>
              <c:idx val="18"/>
              <c:layout>
                <c:manualLayout>
                  <c:x val="-3.0268634127884999E-3"/>
                  <c:y val="-3.7751283840904799E-3"/>
                </c:manualLayout>
              </c:layout>
              <c:tx>
                <c:strRef>
                  <c:f>'Template 30 students'!$B$21</c:f>
                  <c:strCache>
                    <c:ptCount val="1"/>
                    <c:pt idx="0">
                      <c:v>Student19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{BF028CE4-DA37-477A-AFB6-33E931A6DBD0}</c15:txfldGUID>
                      <c15:f>'Template 30 students'!$B$21</c15:f>
                      <c15:dlblFieldTableCache>
                        <c:ptCount val="1"/>
                        <c:pt idx="0">
                          <c:v>Student19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402-4604-ABD1-F8DC700DA5E7}"/>
                </c:ext>
              </c:extLst>
            </c:dLbl>
            <c:dLbl>
              <c:idx val="19"/>
              <c:tx>
                <c:strRef>
                  <c:f>'Template 30 students'!$B$22</c:f>
                  <c:strCache>
                    <c:ptCount val="1"/>
                    <c:pt idx="0">
                      <c:v>Student20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{80A2CDCF-FCEF-4CD3-A1C0-59B648F8F033}</c15:txfldGUID>
                      <c15:f>'Template 30 students'!$B$22</c15:f>
                      <c15:dlblFieldTableCache>
                        <c:ptCount val="1"/>
                        <c:pt idx="0">
                          <c:v>Student20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402-4604-ABD1-F8DC700DA5E7}"/>
                </c:ext>
              </c:extLst>
            </c:dLbl>
            <c:dLbl>
              <c:idx val="20"/>
              <c:tx>
                <c:strRef>
                  <c:f>'Template 30 students'!$B$23</c:f>
                  <c:strCache>
                    <c:ptCount val="1"/>
                    <c:pt idx="0">
                      <c:v>Student21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{D00C84D9-A02F-4CBE-A660-BC9CAB95C8AD}</c15:txfldGUID>
                      <c15:f>'Template 30 students'!$B$23</c15:f>
                      <c15:dlblFieldTableCache>
                        <c:ptCount val="1"/>
                        <c:pt idx="0">
                          <c:v>Student21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402-4604-ABD1-F8DC700DA5E7}"/>
                </c:ext>
              </c:extLst>
            </c:dLbl>
            <c:dLbl>
              <c:idx val="21"/>
              <c:tx>
                <c:strRef>
                  <c:f>'Template 30 students'!$B$24</c:f>
                  <c:strCache>
                    <c:ptCount val="1"/>
                    <c:pt idx="0">
                      <c:v>Student22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{66375F8E-917D-4E8F-82B9-9D4E73DA27EC}</c15:txfldGUID>
                      <c15:f>'Template 30 students'!$B$24</c15:f>
                      <c15:dlblFieldTableCache>
                        <c:ptCount val="1"/>
                        <c:pt idx="0">
                          <c:v>Student22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402-4604-ABD1-F8DC700DA5E7}"/>
                </c:ext>
              </c:extLst>
            </c:dLbl>
            <c:dLbl>
              <c:idx val="22"/>
              <c:tx>
                <c:strRef>
                  <c:f>'Template 30 students'!$B$25</c:f>
                  <c:strCache>
                    <c:ptCount val="1"/>
                    <c:pt idx="0">
                      <c:v>Student23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{8B755D76-00C1-4991-9EEF-97E0D579CBE6}</c15:txfldGUID>
                      <c15:f>'Template 30 students'!$B$25</c15:f>
                      <c15:dlblFieldTableCache>
                        <c:ptCount val="1"/>
                        <c:pt idx="0">
                          <c:v>Student23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402-4604-ABD1-F8DC700DA5E7}"/>
                </c:ext>
              </c:extLst>
            </c:dLbl>
            <c:dLbl>
              <c:idx val="23"/>
              <c:tx>
                <c:strRef>
                  <c:f>'Template 30 students'!$B$26</c:f>
                  <c:strCache>
                    <c:ptCount val="1"/>
                    <c:pt idx="0">
                      <c:v>Student24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{A00C65F8-F6F5-4CA2-BEC8-29BD7B3DE280}</c15:txfldGUID>
                      <c15:f>'Template 30 students'!$B$26</c15:f>
                      <c15:dlblFieldTableCache>
                        <c:ptCount val="1"/>
                        <c:pt idx="0">
                          <c:v>Student24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402-4604-ABD1-F8DC700DA5E7}"/>
                </c:ext>
              </c:extLst>
            </c:dLbl>
            <c:dLbl>
              <c:idx val="24"/>
              <c:tx>
                <c:strRef>
                  <c:f>'Template 30 students'!$B$27</c:f>
                  <c:strCache>
                    <c:ptCount val="1"/>
                    <c:pt idx="0">
                      <c:v>Student25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{9E7BF2C2-29A8-4669-866A-69234073F5D2}</c15:txfldGUID>
                      <c15:f>'Template 30 students'!$B$27</c15:f>
                      <c15:dlblFieldTableCache>
                        <c:ptCount val="1"/>
                        <c:pt idx="0">
                          <c:v>Student25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402-4604-ABD1-F8DC700DA5E7}"/>
                </c:ext>
              </c:extLst>
            </c:dLbl>
            <c:dLbl>
              <c:idx val="25"/>
              <c:tx>
                <c:strRef>
                  <c:f>'Template 30 students'!$B$28</c:f>
                  <c:strCache>
                    <c:ptCount val="1"/>
                    <c:pt idx="0">
                      <c:v>Student26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{AE0AADA8-1516-43F4-93BA-DEE6A6DF26B1}</c15:txfldGUID>
                      <c15:f>'Template 30 students'!$B$28</c15:f>
                      <c15:dlblFieldTableCache>
                        <c:ptCount val="1"/>
                        <c:pt idx="0">
                          <c:v>Student26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402-4604-ABD1-F8DC700DA5E7}"/>
                </c:ext>
              </c:extLst>
            </c:dLbl>
            <c:dLbl>
              <c:idx val="26"/>
              <c:tx>
                <c:strRef>
                  <c:f>'Template 30 students'!$B$29</c:f>
                  <c:strCache>
                    <c:ptCount val="1"/>
                    <c:pt idx="0">
                      <c:v>Student27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{924844C1-7258-4894-956C-426C5FCE7F4D}</c15:txfldGUID>
                      <c15:f>'Template 30 students'!$B$29</c15:f>
                      <c15:dlblFieldTableCache>
                        <c:ptCount val="1"/>
                        <c:pt idx="0">
                          <c:v>Student27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4402-4604-ABD1-F8DC700DA5E7}"/>
                </c:ext>
              </c:extLst>
            </c:dLbl>
            <c:dLbl>
              <c:idx val="27"/>
              <c:tx>
                <c:strRef>
                  <c:f>'Template 30 students'!$B$30</c:f>
                  <c:strCache>
                    <c:ptCount val="1"/>
                    <c:pt idx="0">
                      <c:v>Student28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{18668450-7C94-465F-BD90-414B5D61FFA1}</c15:txfldGUID>
                      <c15:f>'Template 30 students'!$B$30</c15:f>
                      <c15:dlblFieldTableCache>
                        <c:ptCount val="1"/>
                        <c:pt idx="0">
                          <c:v>Student28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402-4604-ABD1-F8DC700DA5E7}"/>
                </c:ext>
              </c:extLst>
            </c:dLbl>
            <c:dLbl>
              <c:idx val="28"/>
              <c:tx>
                <c:strRef>
                  <c:f>'Template 30 students'!$B$31</c:f>
                  <c:strCache>
                    <c:ptCount val="1"/>
                    <c:pt idx="0">
                      <c:v>Student29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{E83759B1-6D6B-4763-AAF9-7AFF60A323E4}</c15:txfldGUID>
                      <c15:f>'Template 30 students'!$B$31</c15:f>
                      <c15:dlblFieldTableCache>
                        <c:ptCount val="1"/>
                        <c:pt idx="0">
                          <c:v>Student29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4402-4604-ABD1-F8DC700DA5E7}"/>
                </c:ext>
              </c:extLst>
            </c:dLbl>
            <c:dLbl>
              <c:idx val="29"/>
              <c:tx>
                <c:strRef>
                  <c:f>'Template 30 students'!$B$32</c:f>
                  <c:strCache>
                    <c:ptCount val="1"/>
                    <c:pt idx="0">
                      <c:v>Student30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{83EA7366-5DF8-4D42-A701-FAAF940E4B98}</c15:txfldGUID>
                      <c15:f>'Template 30 students'!$B$32</c15:f>
                      <c15:dlblFieldTableCache>
                        <c:ptCount val="1"/>
                        <c:pt idx="0">
                          <c:v>Student30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402-4604-ABD1-F8DC700DA5E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[0]!Thirty1</c:f>
              <c:numCache>
                <c:formatCode>0.00</c:formatCode>
                <c:ptCount val="11"/>
                <c:pt idx="0">
                  <c:v>0.28010666568810899</c:v>
                </c:pt>
                <c:pt idx="1">
                  <c:v>0.63023999779824513</c:v>
                </c:pt>
                <c:pt idx="2">
                  <c:v>1.0503999963304087</c:v>
                </c:pt>
                <c:pt idx="3">
                  <c:v>-0.28010666568810899</c:v>
                </c:pt>
                <c:pt idx="4">
                  <c:v>1.6106133277066266</c:v>
                </c:pt>
                <c:pt idx="5">
                  <c:v>1.2604799955964903</c:v>
                </c:pt>
                <c:pt idx="6">
                  <c:v>1.120426662752436</c:v>
                </c:pt>
                <c:pt idx="7">
                  <c:v>0.42015999853216346</c:v>
                </c:pt>
                <c:pt idx="8">
                  <c:v>0.21007999926608173</c:v>
                </c:pt>
                <c:pt idx="9">
                  <c:v>0.42015999853216346</c:v>
                </c:pt>
                <c:pt idx="10">
                  <c:v>7.0026666422027248E-2</c:v>
                </c:pt>
              </c:numCache>
            </c:numRef>
          </c:xVal>
          <c:yVal>
            <c:numRef>
              <c:f>[0]!Thirty2</c:f>
              <c:numCache>
                <c:formatCode>General</c:formatCode>
                <c:ptCount val="11"/>
                <c:pt idx="0">
                  <c:v>48</c:v>
                </c:pt>
                <c:pt idx="1">
                  <c:v>66</c:v>
                </c:pt>
                <c:pt idx="2">
                  <c:v>52</c:v>
                </c:pt>
                <c:pt idx="3">
                  <c:v>78</c:v>
                </c:pt>
                <c:pt idx="4">
                  <c:v>62</c:v>
                </c:pt>
                <c:pt idx="5">
                  <c:v>64</c:v>
                </c:pt>
                <c:pt idx="6">
                  <c:v>73</c:v>
                </c:pt>
                <c:pt idx="7">
                  <c:v>69</c:v>
                </c:pt>
                <c:pt idx="8">
                  <c:v>71</c:v>
                </c:pt>
                <c:pt idx="9">
                  <c:v>35</c:v>
                </c:pt>
                <c:pt idx="10">
                  <c:v>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4402-4604-ABD1-F8DC700DA5E7}"/>
            </c:ext>
          </c:extLst>
        </c:ser>
        <c:ser>
          <c:idx val="1"/>
          <c:order val="1"/>
          <c:tx>
            <c:v>Cohort Effect Size</c:v>
          </c:tx>
          <c:spPr>
            <a:ln w="25400" cap="rnd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02686341278844E-3"/>
                  <c:y val="0"/>
                </c:manualLayout>
              </c:layout>
              <c:tx>
                <c:strRef>
                  <c:f>'Template 30 students'!$E$34</c:f>
                  <c:strCache>
                    <c:ptCount val="1"/>
                    <c:pt idx="0">
                      <c:v>0.62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{FC5CCD54-695F-4312-B22D-59F457E410B3}</c15:txfldGUID>
                      <c15:f>'Template 30 students'!$E$34</c15:f>
                      <c15:dlblFieldTableCache>
                        <c:ptCount val="1"/>
                        <c:pt idx="0">
                          <c:v>0.62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1F-4402-4604-ABD1-F8DC700DA5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4402-4604-ABD1-F8DC700DA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Calculations!$F$35:$F$36</c:f>
              <c:numCache>
                <c:formatCode>0.00</c:formatCode>
                <c:ptCount val="2"/>
                <c:pt idx="0">
                  <c:v>0.61750787663060391</c:v>
                </c:pt>
                <c:pt idx="1">
                  <c:v>0.61750787663060391</c:v>
                </c:pt>
              </c:numCache>
            </c:numRef>
          </c:xVal>
          <c:yVal>
            <c:numRef>
              <c:f>Calculations!$D$35:$D$36</c:f>
              <c:numCache>
                <c:formatCode>0</c:formatCode>
                <c:ptCount val="2"/>
                <c:pt idx="0">
                  <c:v>25</c:v>
                </c:pt>
                <c:pt idx="1">
                  <c:v>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{"#REF!"}</c15:f>
                <c15:dlblRangeCache>
                  <c:ptCount val="1"/>
                  <c:pt idx="0">
                    <c:v>#REF!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1-4402-4604-ABD1-F8DC700DA5E7}"/>
            </c:ext>
          </c:extLst>
        </c:ser>
        <c:ser>
          <c:idx val="2"/>
          <c:order val="2"/>
          <c:tx>
            <c:v>Avg Achievement</c:v>
          </c:tx>
          <c:spPr>
            <a:ln w="25400" cap="rnd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'Template 30 students'!$D$34</c:f>
                  <c:strCache>
                    <c:ptCount val="1"/>
                    <c:pt idx="0">
                      <c:v>62.36</c:v>
                    </c:pt>
                  </c:strCache>
                </c:strRef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{434638E1-833B-411B-B4D5-0A7B840C533E}</c15:txfldGUID>
                      <c15:f>'Template 30 students'!$D$34</c15:f>
                      <c15:dlblFieldTableCache>
                        <c:ptCount val="1"/>
                        <c:pt idx="0">
                          <c:v>62.36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4402-4604-ABD1-F8DC700DA5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4402-4604-ABD1-F8DC700DA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Calculations!$D$38:$D$39</c:f>
              <c:numCache>
                <c:formatCode>0.00</c:formatCode>
                <c:ptCount val="2"/>
                <c:pt idx="0">
                  <c:v>-0.28010666568810899</c:v>
                </c:pt>
                <c:pt idx="1">
                  <c:v>1.6106133277066266</c:v>
                </c:pt>
              </c:numCache>
            </c:numRef>
          </c:xVal>
          <c:yVal>
            <c:numRef>
              <c:f>Calculations!$F$38:$F$39</c:f>
              <c:numCache>
                <c:formatCode>0.00</c:formatCode>
                <c:ptCount val="2"/>
                <c:pt idx="0">
                  <c:v>62.363636363636367</c:v>
                </c:pt>
                <c:pt idx="1">
                  <c:v>62.363636363636367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4402-4604-ABD1-F8DC700D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9903424"/>
        <c:axId val="-1845449840"/>
        <c:extLst/>
      </c:scatterChart>
      <c:valAx>
        <c:axId val="-188990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663513735748701"/>
              <c:y val="0.915929748774515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5449840"/>
        <c:crossesAt val="0"/>
        <c:crossBetween val="midCat"/>
      </c:valAx>
      <c:valAx>
        <c:axId val="-1845449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990342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Progress &amp; Achievement</a:t>
            </a:r>
            <a:endParaRPr lang="en-NZ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006509617352159"/>
          <c:y val="7.02250775521714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312154663279593E-2"/>
          <c:y val="0.14724751050335214"/>
          <c:w val="0.86822295640343183"/>
          <c:h val="0.7258856955186771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Calculations!$D$1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ysClr val="windowText" lastClr="000000">
                  <a:alpha val="50000"/>
                </a:sys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strRef>
                  <c:f>'Template 30 students'!$B$3</c:f>
                  <c:strCache>
                    <c:ptCount val="1"/>
                    <c:pt idx="0">
                      <c:v>Julia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{FD653114-7648-435A-AE73-66092A347C5B}</c15:txfldGUID>
                      <c15:f>'Template 30 students'!$B$3</c15:f>
                      <c15:dlblFieldTableCache>
                        <c:ptCount val="1"/>
                        <c:pt idx="0">
                          <c:v>Julia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D57-4D91-92D9-C30351B26CC4}"/>
                </c:ext>
              </c:extLst>
            </c:dLbl>
            <c:dLbl>
              <c:idx val="1"/>
              <c:tx>
                <c:strRef>
                  <c:f>'Template 30 students'!$B$4</c:f>
                  <c:strCache>
                    <c:ptCount val="1"/>
                    <c:pt idx="0">
                      <c:v>Julio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{F2564249-825A-4341-A07C-61C8441EF0C0}</c15:txfldGUID>
                      <c15:f>'Template 30 students'!$B$4</c15:f>
                      <c15:dlblFieldTableCache>
                        <c:ptCount val="1"/>
                        <c:pt idx="0">
                          <c:v>Julio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D57-4D91-92D9-C30351B26CC4}"/>
                </c:ext>
              </c:extLst>
            </c:dLbl>
            <c:dLbl>
              <c:idx val="2"/>
              <c:tx>
                <c:strRef>
                  <c:f>'Template 30 students'!$B$5</c:f>
                  <c:strCache>
                    <c:ptCount val="1"/>
                    <c:pt idx="0">
                      <c:v>Kate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{F5D85576-A6D2-4549-931F-C23CD99931BD}</c15:txfldGUID>
                      <c15:f>'Template 30 students'!$B$5</c15:f>
                      <c15:dlblFieldTableCache>
                        <c:ptCount val="1"/>
                        <c:pt idx="0">
                          <c:v>Kate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D57-4D91-92D9-C30351B26CC4}"/>
                </c:ext>
              </c:extLst>
            </c:dLbl>
            <c:dLbl>
              <c:idx val="3"/>
              <c:tx>
                <c:strRef>
                  <c:f>'Template 30 students'!$B$6</c:f>
                  <c:strCache>
                    <c:ptCount val="1"/>
                    <c:pt idx="0">
                      <c:v>Megan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{56FDAE98-6855-4100-8E10-25CA9A1D15D0}</c15:txfldGUID>
                      <c15:f>'Template 30 students'!$B$6</c15:f>
                      <c15:dlblFieldTableCache>
                        <c:ptCount val="1"/>
                        <c:pt idx="0">
                          <c:v>Megan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D57-4D91-92D9-C30351B26CC4}"/>
                </c:ext>
              </c:extLst>
            </c:dLbl>
            <c:dLbl>
              <c:idx val="4"/>
              <c:tx>
                <c:strRef>
                  <c:f>'Template 30 students'!$B$7</c:f>
                  <c:strCache>
                    <c:ptCount val="1"/>
                    <c:pt idx="0">
                      <c:v>Jennifer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{D2F7337F-78AB-4D5E-867F-544DA2E470FF}</c15:txfldGUID>
                      <c15:f>'Template 30 students'!$B$7</c15:f>
                      <c15:dlblFieldTableCache>
                        <c:ptCount val="1"/>
                        <c:pt idx="0">
                          <c:v>Jennifer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D57-4D91-92D9-C30351B26CC4}"/>
                </c:ext>
              </c:extLst>
            </c:dLbl>
            <c:dLbl>
              <c:idx val="5"/>
              <c:tx>
                <c:strRef>
                  <c:f>'Template 30 students'!$B$8</c:f>
                  <c:strCache>
                    <c:ptCount val="1"/>
                    <c:pt idx="0">
                      <c:v>Matt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{832A1960-5BB5-436B-AB4B-12EAD88EC4B7}</c15:txfldGUID>
                      <c15:f>'Template 30 students'!$B$8</c15:f>
                      <c15:dlblFieldTableCache>
                        <c:ptCount val="1"/>
                        <c:pt idx="0">
                          <c:v>Matt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D57-4D91-92D9-C30351B26CC4}"/>
                </c:ext>
              </c:extLst>
            </c:dLbl>
            <c:dLbl>
              <c:idx val="6"/>
              <c:tx>
                <c:strRef>
                  <c:f>'Template 30 students'!$B$9</c:f>
                  <c:strCache>
                    <c:ptCount val="1"/>
                    <c:pt idx="0">
                      <c:v>Yun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{44FFC7DF-4DCA-4326-9201-9E7E0C7968A8}</c15:txfldGUID>
                      <c15:f>'Template 30 students'!$B$9</c15:f>
                      <c15:dlblFieldTableCache>
                        <c:ptCount val="1"/>
                        <c:pt idx="0">
                          <c:v>Yun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D57-4D91-92D9-C30351B26CC4}"/>
                </c:ext>
              </c:extLst>
            </c:dLbl>
            <c:dLbl>
              <c:idx val="7"/>
              <c:tx>
                <c:strRef>
                  <c:f>'Template 30 students'!$B$10</c:f>
                  <c:strCache>
                    <c:ptCount val="1"/>
                    <c:pt idx="0">
                      <c:v>Pablo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{25DE9AA0-65C3-459F-A94B-E8ABEC4F0530}</c15:txfldGUID>
                      <c15:f>'Template 30 students'!$B$10</c15:f>
                      <c15:dlblFieldTableCache>
                        <c:ptCount val="1"/>
                        <c:pt idx="0">
                          <c:v>Pablo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D57-4D91-92D9-C30351B26CC4}"/>
                </c:ext>
              </c:extLst>
            </c:dLbl>
            <c:dLbl>
              <c:idx val="8"/>
              <c:layout>
                <c:manualLayout>
                  <c:x val="3.0268634127884999E-3"/>
                  <c:y val="0"/>
                </c:manualLayout>
              </c:layout>
              <c:tx>
                <c:strRef>
                  <c:f>'Template 30 students'!$B$11</c:f>
                  <c:strCache>
                    <c:ptCount val="1"/>
                    <c:pt idx="0">
                      <c:v>Robert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{4D312F01-FE19-4CE6-A68D-0C0FDB008118}</c15:txfldGUID>
                      <c15:f>'Template 30 students'!$B$11</c15:f>
                      <c15:dlblFieldTableCache>
                        <c:ptCount val="1"/>
                        <c:pt idx="0">
                          <c:v>Robert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D57-4D91-92D9-C30351B26CC4}"/>
                </c:ext>
              </c:extLst>
            </c:dLbl>
            <c:dLbl>
              <c:idx val="9"/>
              <c:tx>
                <c:strRef>
                  <c:f>'Template 30 students'!$B$12</c:f>
                  <c:strCache>
                    <c:ptCount val="1"/>
                    <c:pt idx="0">
                      <c:v>Max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{8FEAEC60-87C7-48E3-BF66-C7327B0DB63C}</c15:txfldGUID>
                      <c15:f>'Template 30 students'!$B$12</c15:f>
                      <c15:dlblFieldTableCache>
                        <c:ptCount val="1"/>
                        <c:pt idx="0">
                          <c:v>Max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D57-4D91-92D9-C30351B26CC4}"/>
                </c:ext>
              </c:extLst>
            </c:dLbl>
            <c:dLbl>
              <c:idx val="10"/>
              <c:layout>
                <c:manualLayout>
                  <c:x val="-1.5134317063942499E-3"/>
                  <c:y val="0"/>
                </c:manualLayout>
              </c:layout>
              <c:tx>
                <c:strRef>
                  <c:f>'Template 30 students'!$B$13</c:f>
                  <c:strCache>
                    <c:ptCount val="1"/>
                    <c:pt idx="0">
                      <c:v>Rodriguez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{78D5CA76-F451-402A-9ED4-D23113CF2EC2}</c15:txfldGUID>
                      <c15:f>'Template 30 students'!$B$13</c15:f>
                      <c15:dlblFieldTableCache>
                        <c:ptCount val="1"/>
                        <c:pt idx="0">
                          <c:v>Rodriguez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D57-4D91-92D9-C30351B26CC4}"/>
                </c:ext>
              </c:extLst>
            </c:dLbl>
            <c:dLbl>
              <c:idx val="11"/>
              <c:tx>
                <c:strRef>
                  <c:f>'Template 30 students'!$B$14</c:f>
                  <c:strCache>
                    <c:ptCount val="1"/>
                    <c:pt idx="0">
                      <c:v>Student12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{A49B03C2-5DE5-4FFE-9C90-6BF42E7A9BC0}</c15:txfldGUID>
                      <c15:f>'Template 30 students'!$B$14</c15:f>
                      <c15:dlblFieldTableCache>
                        <c:ptCount val="1"/>
                        <c:pt idx="0">
                          <c:v>Student12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D57-4D91-92D9-C30351B26CC4}"/>
                </c:ext>
              </c:extLst>
            </c:dLbl>
            <c:dLbl>
              <c:idx val="12"/>
              <c:tx>
                <c:strRef>
                  <c:f>'Template 30 students'!$B$15</c:f>
                  <c:strCache>
                    <c:ptCount val="1"/>
                    <c:pt idx="0">
                      <c:v>Student13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{5A69FAEA-1D88-44A1-9A51-848B62DF620C}</c15:txfldGUID>
                      <c15:f>'Template 30 students'!$B$15</c15:f>
                      <c15:dlblFieldTableCache>
                        <c:ptCount val="1"/>
                        <c:pt idx="0">
                          <c:v>Student13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D57-4D91-92D9-C30351B26CC4}"/>
                </c:ext>
              </c:extLst>
            </c:dLbl>
            <c:dLbl>
              <c:idx val="13"/>
              <c:tx>
                <c:strRef>
                  <c:f>'Template 30 students'!$B$16</c:f>
                  <c:strCache>
                    <c:ptCount val="1"/>
                    <c:pt idx="0">
                      <c:v>Student14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{6B7CD326-381A-4274-9753-DA6F136B969D}</c15:txfldGUID>
                      <c15:f>'Template 30 students'!$B$16</c15:f>
                      <c15:dlblFieldTableCache>
                        <c:ptCount val="1"/>
                        <c:pt idx="0">
                          <c:v>Student14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7D57-4D91-92D9-C30351B26CC4}"/>
                </c:ext>
              </c:extLst>
            </c:dLbl>
            <c:dLbl>
              <c:idx val="14"/>
              <c:tx>
                <c:strRef>
                  <c:f>'Template 30 students'!$B$17</c:f>
                  <c:strCache>
                    <c:ptCount val="1"/>
                    <c:pt idx="0">
                      <c:v>Student15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{89BBA676-AE0B-4E37-9EEE-1BB3931909E3}</c15:txfldGUID>
                      <c15:f>'Template 30 students'!$B$17</c15:f>
                      <c15:dlblFieldTableCache>
                        <c:ptCount val="1"/>
                        <c:pt idx="0">
                          <c:v>Student15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7D57-4D91-92D9-C30351B26CC4}"/>
                </c:ext>
              </c:extLst>
            </c:dLbl>
            <c:dLbl>
              <c:idx val="15"/>
              <c:tx>
                <c:strRef>
                  <c:f>'Template 30 students'!$B$18</c:f>
                  <c:strCache>
                    <c:ptCount val="1"/>
                    <c:pt idx="0">
                      <c:v>Student16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{04263292-6098-4537-BA3F-D2F02E6E37B7}</c15:txfldGUID>
                      <c15:f>'Template 30 students'!$B$18</c15:f>
                      <c15:dlblFieldTableCache>
                        <c:ptCount val="1"/>
                        <c:pt idx="0">
                          <c:v>Student16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7D57-4D91-92D9-C30351B26CC4}"/>
                </c:ext>
              </c:extLst>
            </c:dLbl>
            <c:dLbl>
              <c:idx val="16"/>
              <c:tx>
                <c:strRef>
                  <c:f>'Template 30 students'!$B$19</c:f>
                  <c:strCache>
                    <c:ptCount val="1"/>
                    <c:pt idx="0">
                      <c:v>Student17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{98FA9008-5F17-4240-97CF-5ED19E68E8C0}</c15:txfldGUID>
                      <c15:f>'Template 30 students'!$B$19</c15:f>
                      <c15:dlblFieldTableCache>
                        <c:ptCount val="1"/>
                        <c:pt idx="0">
                          <c:v>Student17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7D57-4D91-92D9-C30351B26CC4}"/>
                </c:ext>
              </c:extLst>
            </c:dLbl>
            <c:dLbl>
              <c:idx val="17"/>
              <c:tx>
                <c:strRef>
                  <c:f>'Template 30 students'!$B$20</c:f>
                  <c:strCache>
                    <c:ptCount val="1"/>
                    <c:pt idx="0">
                      <c:v>Student18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{0C22F0BE-3C7B-4C4B-B948-F618559EE925}</c15:txfldGUID>
                      <c15:f>'Template 30 students'!$B$20</c15:f>
                      <c15:dlblFieldTableCache>
                        <c:ptCount val="1"/>
                        <c:pt idx="0">
                          <c:v>Student18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7D57-4D91-92D9-C30351B26CC4}"/>
                </c:ext>
              </c:extLst>
            </c:dLbl>
            <c:dLbl>
              <c:idx val="18"/>
              <c:layout>
                <c:manualLayout>
                  <c:x val="-3.0268634127884999E-3"/>
                  <c:y val="-3.7751283840904799E-3"/>
                </c:manualLayout>
              </c:layout>
              <c:tx>
                <c:strRef>
                  <c:f>'Template 30 students'!$B$21</c:f>
                  <c:strCache>
                    <c:ptCount val="1"/>
                    <c:pt idx="0">
                      <c:v>Student19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{CBE95CB5-6FDA-4315-A91D-FD33DFB8BD1F}</c15:txfldGUID>
                      <c15:f>'Template 30 students'!$B$21</c15:f>
                      <c15:dlblFieldTableCache>
                        <c:ptCount val="1"/>
                        <c:pt idx="0">
                          <c:v>Student19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7D57-4D91-92D9-C30351B26CC4}"/>
                </c:ext>
              </c:extLst>
            </c:dLbl>
            <c:dLbl>
              <c:idx val="19"/>
              <c:tx>
                <c:strRef>
                  <c:f>'Template 30 students'!$B$22</c:f>
                  <c:strCache>
                    <c:ptCount val="1"/>
                    <c:pt idx="0">
                      <c:v>Student20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{F87748C5-AFBD-4A1E-8244-F1391E2AEE7D}</c15:txfldGUID>
                      <c15:f>'Template 30 students'!$B$22</c15:f>
                      <c15:dlblFieldTableCache>
                        <c:ptCount val="1"/>
                        <c:pt idx="0">
                          <c:v>Student20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7D57-4D91-92D9-C30351B26CC4}"/>
                </c:ext>
              </c:extLst>
            </c:dLbl>
            <c:dLbl>
              <c:idx val="20"/>
              <c:tx>
                <c:strRef>
                  <c:f>'Template 30 students'!$B$23</c:f>
                  <c:strCache>
                    <c:ptCount val="1"/>
                    <c:pt idx="0">
                      <c:v>Student21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{2E1468A5-8072-48A7-8F62-3FFBF7BC88BE}</c15:txfldGUID>
                      <c15:f>'Template 30 students'!$B$23</c15:f>
                      <c15:dlblFieldTableCache>
                        <c:ptCount val="1"/>
                        <c:pt idx="0">
                          <c:v>Student21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7D57-4D91-92D9-C30351B26CC4}"/>
                </c:ext>
              </c:extLst>
            </c:dLbl>
            <c:dLbl>
              <c:idx val="21"/>
              <c:tx>
                <c:strRef>
                  <c:f>'Template 30 students'!$B$24</c:f>
                  <c:strCache>
                    <c:ptCount val="1"/>
                    <c:pt idx="0">
                      <c:v>Student22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{23059944-57B3-406A-B837-8A2EBBDEB0A2}</c15:txfldGUID>
                      <c15:f>'Template 30 students'!$B$24</c15:f>
                      <c15:dlblFieldTableCache>
                        <c:ptCount val="1"/>
                        <c:pt idx="0">
                          <c:v>Student22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7D57-4D91-92D9-C30351B26CC4}"/>
                </c:ext>
              </c:extLst>
            </c:dLbl>
            <c:dLbl>
              <c:idx val="22"/>
              <c:tx>
                <c:strRef>
                  <c:f>'Template 30 students'!$B$25</c:f>
                  <c:strCache>
                    <c:ptCount val="1"/>
                    <c:pt idx="0">
                      <c:v>Student23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{3CFF0A7B-A984-49B5-B172-4F49A95812EB}</c15:txfldGUID>
                      <c15:f>'Template 30 students'!$B$25</c15:f>
                      <c15:dlblFieldTableCache>
                        <c:ptCount val="1"/>
                        <c:pt idx="0">
                          <c:v>Student23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D57-4D91-92D9-C30351B26CC4}"/>
                </c:ext>
              </c:extLst>
            </c:dLbl>
            <c:dLbl>
              <c:idx val="23"/>
              <c:tx>
                <c:strRef>
                  <c:f>'Template 30 students'!$B$26</c:f>
                  <c:strCache>
                    <c:ptCount val="1"/>
                    <c:pt idx="0">
                      <c:v>Student24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{28D2D877-12AA-41ED-901B-5117414B3B82}</c15:txfldGUID>
                      <c15:f>'Template 30 students'!$B$26</c15:f>
                      <c15:dlblFieldTableCache>
                        <c:ptCount val="1"/>
                        <c:pt idx="0">
                          <c:v>Student24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D57-4D91-92D9-C30351B26CC4}"/>
                </c:ext>
              </c:extLst>
            </c:dLbl>
            <c:dLbl>
              <c:idx val="24"/>
              <c:tx>
                <c:strRef>
                  <c:f>'Template 30 students'!$B$27</c:f>
                  <c:strCache>
                    <c:ptCount val="1"/>
                    <c:pt idx="0">
                      <c:v>Student25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{740DEC63-34F6-410D-B868-AE61CB4D53C0}</c15:txfldGUID>
                      <c15:f>'Template 30 students'!$B$27</c15:f>
                      <c15:dlblFieldTableCache>
                        <c:ptCount val="1"/>
                        <c:pt idx="0">
                          <c:v>Student25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D57-4D91-92D9-C30351B26CC4}"/>
                </c:ext>
              </c:extLst>
            </c:dLbl>
            <c:dLbl>
              <c:idx val="25"/>
              <c:tx>
                <c:strRef>
                  <c:f>'Template 30 students'!$B$28</c:f>
                  <c:strCache>
                    <c:ptCount val="1"/>
                    <c:pt idx="0">
                      <c:v>Student26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{1053E5E6-16DF-42F7-958D-14FDAE4AAC32}</c15:txfldGUID>
                      <c15:f>'Template 30 students'!$B$28</c15:f>
                      <c15:dlblFieldTableCache>
                        <c:ptCount val="1"/>
                        <c:pt idx="0">
                          <c:v>Student26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D57-4D91-92D9-C30351B26CC4}"/>
                </c:ext>
              </c:extLst>
            </c:dLbl>
            <c:dLbl>
              <c:idx val="26"/>
              <c:tx>
                <c:strRef>
                  <c:f>'Template 30 students'!$B$29</c:f>
                  <c:strCache>
                    <c:ptCount val="1"/>
                    <c:pt idx="0">
                      <c:v>Student27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{FADE6813-BE71-4935-96EC-51EB9F8A556A}</c15:txfldGUID>
                      <c15:f>'Template 30 students'!$B$29</c15:f>
                      <c15:dlblFieldTableCache>
                        <c:ptCount val="1"/>
                        <c:pt idx="0">
                          <c:v>Student27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D57-4D91-92D9-C30351B26CC4}"/>
                </c:ext>
              </c:extLst>
            </c:dLbl>
            <c:dLbl>
              <c:idx val="27"/>
              <c:tx>
                <c:strRef>
                  <c:f>'Template 30 students'!$B$30</c:f>
                  <c:strCache>
                    <c:ptCount val="1"/>
                    <c:pt idx="0">
                      <c:v>Student28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{17D8BA48-82AE-4739-B812-946505218FBE}</c15:txfldGUID>
                      <c15:f>'Template 30 students'!$B$30</c15:f>
                      <c15:dlblFieldTableCache>
                        <c:ptCount val="1"/>
                        <c:pt idx="0">
                          <c:v>Student28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7D57-4D91-92D9-C30351B26CC4}"/>
                </c:ext>
              </c:extLst>
            </c:dLbl>
            <c:dLbl>
              <c:idx val="28"/>
              <c:tx>
                <c:strRef>
                  <c:f>'Template 30 students'!$B$31</c:f>
                  <c:strCache>
                    <c:ptCount val="1"/>
                    <c:pt idx="0">
                      <c:v>Student29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{2EC0E271-AA6A-4C7F-A364-6DB4942143CB}</c15:txfldGUID>
                      <c15:f>'Template 30 students'!$B$31</c15:f>
                      <c15:dlblFieldTableCache>
                        <c:ptCount val="1"/>
                        <c:pt idx="0">
                          <c:v>Student29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D57-4D91-92D9-C30351B26CC4}"/>
                </c:ext>
              </c:extLst>
            </c:dLbl>
            <c:dLbl>
              <c:idx val="29"/>
              <c:tx>
                <c:strRef>
                  <c:f>'Template 30 students'!$B$32</c:f>
                  <c:strCache>
                    <c:ptCount val="1"/>
                    <c:pt idx="0">
                      <c:v>Student30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{BBBFE4F3-AE93-4E51-8108-3FEDC554FE02}</c15:txfldGUID>
                      <c15:f>'Template 30 students'!$B$32</c15:f>
                      <c15:dlblFieldTableCache>
                        <c:ptCount val="1"/>
                        <c:pt idx="0">
                          <c:v>Student30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7D57-4D91-92D9-C30351B26C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[0]!Thirty1</c:f>
              <c:numCache>
                <c:formatCode>0.00</c:formatCode>
                <c:ptCount val="11"/>
                <c:pt idx="0">
                  <c:v>0.28010666568810899</c:v>
                </c:pt>
                <c:pt idx="1">
                  <c:v>0.63023999779824513</c:v>
                </c:pt>
                <c:pt idx="2">
                  <c:v>1.0503999963304087</c:v>
                </c:pt>
                <c:pt idx="3">
                  <c:v>-0.28010666568810899</c:v>
                </c:pt>
                <c:pt idx="4">
                  <c:v>1.6106133277066266</c:v>
                </c:pt>
                <c:pt idx="5">
                  <c:v>1.2604799955964903</c:v>
                </c:pt>
                <c:pt idx="6">
                  <c:v>1.120426662752436</c:v>
                </c:pt>
                <c:pt idx="7">
                  <c:v>0.42015999853216346</c:v>
                </c:pt>
                <c:pt idx="8">
                  <c:v>0.21007999926608173</c:v>
                </c:pt>
                <c:pt idx="9">
                  <c:v>0.42015999853216346</c:v>
                </c:pt>
                <c:pt idx="10">
                  <c:v>7.0026666422027248E-2</c:v>
                </c:pt>
              </c:numCache>
            </c:numRef>
          </c:xVal>
          <c:yVal>
            <c:numRef>
              <c:f>[0]!Thirty2</c:f>
              <c:numCache>
                <c:formatCode>General</c:formatCode>
                <c:ptCount val="11"/>
                <c:pt idx="0">
                  <c:v>48</c:v>
                </c:pt>
                <c:pt idx="1">
                  <c:v>66</c:v>
                </c:pt>
                <c:pt idx="2">
                  <c:v>52</c:v>
                </c:pt>
                <c:pt idx="3">
                  <c:v>78</c:v>
                </c:pt>
                <c:pt idx="4">
                  <c:v>62</c:v>
                </c:pt>
                <c:pt idx="5">
                  <c:v>64</c:v>
                </c:pt>
                <c:pt idx="6">
                  <c:v>73</c:v>
                </c:pt>
                <c:pt idx="7">
                  <c:v>69</c:v>
                </c:pt>
                <c:pt idx="8">
                  <c:v>71</c:v>
                </c:pt>
                <c:pt idx="9">
                  <c:v>35</c:v>
                </c:pt>
                <c:pt idx="10">
                  <c:v>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7D57-4D91-92D9-C30351B26CC4}"/>
            </c:ext>
          </c:extLst>
        </c:ser>
        <c:ser>
          <c:idx val="1"/>
          <c:order val="1"/>
          <c:tx>
            <c:v>Cohort Effect Size</c:v>
          </c:tx>
          <c:spPr>
            <a:ln w="25400" cap="rnd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02686341278844E-3"/>
                  <c:y val="0"/>
                </c:manualLayout>
              </c:layout>
              <c:tx>
                <c:strRef>
                  <c:f>'Template 30 students'!$E$34</c:f>
                  <c:strCache>
                    <c:ptCount val="1"/>
                    <c:pt idx="0">
                      <c:v>0.62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{974FDC29-2057-4090-BE3B-7B8B8272F23D}</c15:txfldGUID>
                      <c15:f>'Template 30 students'!$E$34</c15:f>
                      <c15:dlblFieldTableCache>
                        <c:ptCount val="1"/>
                        <c:pt idx="0">
                          <c:v>0.62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1F-7D57-4D91-92D9-C30351B26C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7D57-4D91-92D9-C30351B26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Calculations!$F$35:$F$36</c:f>
              <c:numCache>
                <c:formatCode>0.00</c:formatCode>
                <c:ptCount val="2"/>
                <c:pt idx="0">
                  <c:v>0.61750787663060391</c:v>
                </c:pt>
                <c:pt idx="1">
                  <c:v>0.61750787663060391</c:v>
                </c:pt>
              </c:numCache>
            </c:numRef>
          </c:xVal>
          <c:yVal>
            <c:numRef>
              <c:f>Calculations!$D$35:$D$36</c:f>
              <c:numCache>
                <c:formatCode>0</c:formatCode>
                <c:ptCount val="2"/>
                <c:pt idx="0">
                  <c:v>25</c:v>
                </c:pt>
                <c:pt idx="1">
                  <c:v>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{"#REF!"}</c15:f>
                <c15:dlblRangeCache>
                  <c:ptCount val="1"/>
                  <c:pt idx="0">
                    <c:v>#REF!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1-7D57-4D91-92D9-C30351B26CC4}"/>
            </c:ext>
          </c:extLst>
        </c:ser>
        <c:ser>
          <c:idx val="2"/>
          <c:order val="2"/>
          <c:tx>
            <c:v>Avg Achievement</c:v>
          </c:tx>
          <c:spPr>
            <a:ln w="25400" cap="rnd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'Template 30 students'!$D$34</c:f>
                  <c:strCache>
                    <c:ptCount val="1"/>
                    <c:pt idx="0">
                      <c:v>62.36</c:v>
                    </c:pt>
                  </c:strCache>
                </c:strRef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{78AEA21A-2FE3-417B-82E6-33B01850F99E}</c15:txfldGUID>
                      <c15:f>'Template 30 students'!$D$34</c15:f>
                      <c15:dlblFieldTableCache>
                        <c:ptCount val="1"/>
                        <c:pt idx="0">
                          <c:v>62.36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7D57-4D91-92D9-C30351B26C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7D57-4D91-92D9-C30351B26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Calculations!$D$38:$D$39</c:f>
              <c:numCache>
                <c:formatCode>0.00</c:formatCode>
                <c:ptCount val="2"/>
                <c:pt idx="0">
                  <c:v>-0.28010666568810899</c:v>
                </c:pt>
                <c:pt idx="1">
                  <c:v>1.6106133277066266</c:v>
                </c:pt>
              </c:numCache>
            </c:numRef>
          </c:xVal>
          <c:yVal>
            <c:numRef>
              <c:f>Calculations!$F$38:$F$39</c:f>
              <c:numCache>
                <c:formatCode>0.00</c:formatCode>
                <c:ptCount val="2"/>
                <c:pt idx="0">
                  <c:v>62.363636363636367</c:v>
                </c:pt>
                <c:pt idx="1">
                  <c:v>62.363636363636367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7D57-4D91-92D9-C30351B26CC4}"/>
            </c:ext>
          </c:extLst>
        </c:ser>
        <c:ser>
          <c:idx val="6"/>
          <c:order val="3"/>
          <c:tx>
            <c:v>Hinge Point</c:v>
          </c:tx>
          <c:spPr>
            <a:ln w="285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Calculations!$F$41:$F$42</c:f>
              <c:numCache>
                <c:formatCode>0.00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Calculations!$D$35:$D$36</c:f>
              <c:numCache>
                <c:formatCode>0</c:formatCode>
                <c:ptCount val="2"/>
                <c:pt idx="0">
                  <c:v>25</c:v>
                </c:pt>
                <c:pt idx="1">
                  <c:v>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7D57-4D91-92D9-C30351B2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9903424"/>
        <c:axId val="-1845449840"/>
        <c:extLst/>
      </c:scatterChart>
      <c:valAx>
        <c:axId val="-1889903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500870515118275"/>
              <c:y val="0.923647004766721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5449840"/>
        <c:crossesAt val="0"/>
        <c:crossBetween val="midCat"/>
      </c:valAx>
      <c:valAx>
        <c:axId val="-1845449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8990342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Progress &amp; Achievement</a:t>
            </a:r>
            <a:endParaRPr lang="en-NZ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74025475751995"/>
          <c:y val="5.92773182718817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3163102058326704E-2"/>
          <c:y val="0.11858442803855619"/>
          <c:w val="0.87952189858220053"/>
          <c:h val="0.78450489708713222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Calculations!$J$1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strRef>
                  <c:f>'Template 50 students'!$B$3</c:f>
                  <c:strCache>
                    <c:ptCount val="1"/>
                    <c:pt idx="0">
                      <c:v>Student1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{4E3AAD4A-9B8D-4C1C-917E-02C6C009117C}</c15:txfldGUID>
                      <c15:f>'Template 50 students'!$B$3</c15:f>
                      <c15:dlblFieldTableCache>
                        <c:ptCount val="1"/>
                        <c:pt idx="0">
                          <c:v>Student1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0-CEF8-4390-BCCD-AF1EC60F43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465D3CC-FD0C-4F80-A863-6F3EC57390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EF8-4390-BCCD-AF1EC60F43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72E48A-374F-45BA-AEFA-F25A1E05BE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EF8-4390-BCCD-AF1EC60F4332}"/>
                </c:ext>
              </c:extLst>
            </c:dLbl>
            <c:dLbl>
              <c:idx val="3"/>
              <c:layout>
                <c:manualLayout>
                  <c:x val="-7.56715853197127E-3"/>
                  <c:y val="1.88994226300794E-3"/>
                </c:manualLayout>
              </c:layout>
              <c:tx>
                <c:strRef>
                  <c:f>'Template 50 students'!$B$6</c:f>
                  <c:strCache>
                    <c:ptCount val="1"/>
                    <c:pt idx="0">
                      <c:v>Student4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{1E539200-FED3-48B1-9AFE-EEBF1AE58382}</c15:txfldGUID>
                      <c15:f>'Template 50 students'!$B$6</c15:f>
                      <c15:dlblFieldTableCache>
                        <c:ptCount val="1"/>
                        <c:pt idx="0">
                          <c:v>Student4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CEF8-4390-BCCD-AF1EC60F4332}"/>
                </c:ext>
              </c:extLst>
            </c:dLbl>
            <c:dLbl>
              <c:idx val="4"/>
              <c:layout>
                <c:manualLayout>
                  <c:x val="-3.0268634127884999E-3"/>
                  <c:y val="-1.8899422630079401E-2"/>
                </c:manualLayout>
              </c:layout>
              <c:tx>
                <c:strRef>
                  <c:f>'Template 50 students'!$B$7</c:f>
                  <c:strCache>
                    <c:ptCount val="1"/>
                    <c:pt idx="0">
                      <c:v>Student5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{4CDEE1A4-5C68-471C-9441-56607E251221}</c15:txfldGUID>
                      <c15:f>'Template 50 students'!$B$7</c15:f>
                      <c15:dlblFieldTableCache>
                        <c:ptCount val="1"/>
                        <c:pt idx="0">
                          <c:v>Student5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CEF8-4390-BCCD-AF1EC60F433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4898D8-0ADA-4728-8708-7FC67FD7B6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EF8-4390-BCCD-AF1EC60F433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54B4150-62D4-4001-94D6-F935B3D323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EF8-4390-BCCD-AF1EC60F433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AF843B7-75F5-488A-ACFE-F6685ECBFE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EF8-4390-BCCD-AF1EC60F433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DCFF3F4-16E5-4DEA-8C8E-58CC88184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EF8-4390-BCCD-AF1EC60F433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582EA70-4642-46E2-B83A-AFDF2C3687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EF8-4390-BCCD-AF1EC60F4332}"/>
                </c:ext>
              </c:extLst>
            </c:dLbl>
            <c:dLbl>
              <c:idx val="10"/>
              <c:tx>
                <c:strRef>
                  <c:f>Student50RawData[[#This Row],[Student]]</c:f>
                  <c:strCache>
                    <c:ptCount val="1"/>
                    <c:pt idx="0">
                      <c:v>Student29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{D7BFB159-2877-4811-ABE6-0968BC7CE307}</c15:txfldGUID>
                      <c15:f>Student50RawData[[#This Row],[Student]]</c15:f>
                      <c15:dlblFieldTableCache>
                        <c:ptCount val="1"/>
                        <c:pt idx="0">
                          <c:v>Student29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CEF8-4390-BCCD-AF1EC60F4332}"/>
                </c:ext>
              </c:extLst>
            </c:dLbl>
            <c:dLbl>
              <c:idx val="19"/>
              <c:layout>
                <c:manualLayout>
                  <c:x val="-6.0537268255769997E-3"/>
                  <c:y val="-1.32295958410556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CEF8-4390-BCCD-AF1EC60F4332}"/>
                </c:ext>
              </c:extLst>
            </c:dLbl>
            <c:dLbl>
              <c:idx val="30"/>
              <c:layout>
                <c:manualLayout>
                  <c:x val="-7.5671585319712397E-3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E-CEF8-4390-BCCD-AF1EC60F4332}"/>
                </c:ext>
              </c:extLst>
            </c:dLbl>
            <c:dLbl>
              <c:idx val="33"/>
              <c:layout>
                <c:manualLayout>
                  <c:x val="6.0537268255769997E-3"/>
                  <c:y val="9.4497113150396796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CEF8-4390-BCCD-AF1EC60F4332}"/>
                </c:ext>
              </c:extLst>
            </c:dLbl>
            <c:dLbl>
              <c:idx val="40"/>
              <c:layout>
                <c:manualLayout>
                  <c:x val="0"/>
                  <c:y val="-1.5119538104063499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8-CEF8-4390-BCCD-AF1EC60F4332}"/>
                </c:ext>
              </c:extLst>
            </c:dLbl>
            <c:dLbl>
              <c:idx val="42"/>
              <c:layout>
                <c:manualLayout>
                  <c:x val="3.0268634127884999E-3"/>
                  <c:y val="-1.8899422630079401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A-CEF8-4390-BCCD-AF1EC60F4332}"/>
                </c:ext>
              </c:extLst>
            </c:dLbl>
            <c:dLbl>
              <c:idx val="43"/>
              <c:layout>
                <c:manualLayout>
                  <c:x val="-1.1098370970896E-16"/>
                  <c:y val="1.32295958410556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B-CEF8-4390-BCCD-AF1EC60F4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[0]!Fifty1</c:f>
              <c:numCache>
                <c:formatCode>0.00</c:formatCode>
                <c:ptCount val="11"/>
                <c:pt idx="0">
                  <c:v>0.19433608430277499</c:v>
                </c:pt>
                <c:pt idx="1">
                  <c:v>4.8584021075693748E-2</c:v>
                </c:pt>
                <c:pt idx="2">
                  <c:v>2.5749531170117685</c:v>
                </c:pt>
                <c:pt idx="3">
                  <c:v>-2.3806170327089937</c:v>
                </c:pt>
                <c:pt idx="4">
                  <c:v>-4.8584021075693748E-2</c:v>
                </c:pt>
                <c:pt idx="5">
                  <c:v>-1.6032726954978938</c:v>
                </c:pt>
                <c:pt idx="6">
                  <c:v>-1.2146005268923437</c:v>
                </c:pt>
                <c:pt idx="7">
                  <c:v>-0.43725618968124375</c:v>
                </c:pt>
                <c:pt idx="8">
                  <c:v>0.14575206322708126</c:v>
                </c:pt>
                <c:pt idx="9">
                  <c:v>0.53442423183263121</c:v>
                </c:pt>
                <c:pt idx="10">
                  <c:v>-0.34008814752985622</c:v>
                </c:pt>
              </c:numCache>
            </c:numRef>
          </c:xVal>
          <c:yVal>
            <c:numRef>
              <c:f>[0]!Fifty2</c:f>
              <c:numCache>
                <c:formatCode>0</c:formatCode>
                <c:ptCount val="11"/>
                <c:pt idx="0">
                  <c:v>70</c:v>
                </c:pt>
                <c:pt idx="1">
                  <c:v>84</c:v>
                </c:pt>
                <c:pt idx="2">
                  <c:v>100</c:v>
                </c:pt>
                <c:pt idx="3">
                  <c:v>38</c:v>
                </c:pt>
                <c:pt idx="4">
                  <c:v>98</c:v>
                </c:pt>
                <c:pt idx="5">
                  <c:v>61</c:v>
                </c:pt>
                <c:pt idx="6">
                  <c:v>71</c:v>
                </c:pt>
                <c:pt idx="7">
                  <c:v>85</c:v>
                </c:pt>
                <c:pt idx="8">
                  <c:v>41</c:v>
                </c:pt>
                <c:pt idx="9">
                  <c:v>90</c:v>
                </c:pt>
                <c:pt idx="10">
                  <c:v>79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students'!$B$3:$B$102</c15:f>
                <c15:dlblRangeCache>
                  <c:ptCount val="100"/>
                  <c:pt idx="0">
                    <c:v>Student1</c:v>
                  </c:pt>
                  <c:pt idx="1">
                    <c:v>Student2</c:v>
                  </c:pt>
                  <c:pt idx="2">
                    <c:v>Student3</c:v>
                  </c:pt>
                  <c:pt idx="3">
                    <c:v>Student4</c:v>
                  </c:pt>
                  <c:pt idx="4">
                    <c:v>Student5</c:v>
                  </c:pt>
                  <c:pt idx="5">
                    <c:v>Student6</c:v>
                  </c:pt>
                  <c:pt idx="6">
                    <c:v>Student7</c:v>
                  </c:pt>
                  <c:pt idx="7">
                    <c:v>Student8</c:v>
                  </c:pt>
                  <c:pt idx="8">
                    <c:v>Student9</c:v>
                  </c:pt>
                  <c:pt idx="9">
                    <c:v>Student10</c:v>
                  </c:pt>
                  <c:pt idx="10">
                    <c:v>Student11</c:v>
                  </c:pt>
                  <c:pt idx="11">
                    <c:v>Student12</c:v>
                  </c:pt>
                  <c:pt idx="12">
                    <c:v>Student13</c:v>
                  </c:pt>
                  <c:pt idx="13">
                    <c:v>Student14</c:v>
                  </c:pt>
                  <c:pt idx="14">
                    <c:v>Student15</c:v>
                  </c:pt>
                  <c:pt idx="15">
                    <c:v>Student16</c:v>
                  </c:pt>
                  <c:pt idx="16">
                    <c:v>Student17</c:v>
                  </c:pt>
                  <c:pt idx="17">
                    <c:v>Student18</c:v>
                  </c:pt>
                  <c:pt idx="18">
                    <c:v>Student19</c:v>
                  </c:pt>
                  <c:pt idx="19">
                    <c:v>Student20</c:v>
                  </c:pt>
                  <c:pt idx="20">
                    <c:v>Student21</c:v>
                  </c:pt>
                  <c:pt idx="21">
                    <c:v>Student22</c:v>
                  </c:pt>
                  <c:pt idx="22">
                    <c:v>Student23</c:v>
                  </c:pt>
                  <c:pt idx="23">
                    <c:v>Student24</c:v>
                  </c:pt>
                  <c:pt idx="24">
                    <c:v>Student25</c:v>
                  </c:pt>
                  <c:pt idx="25">
                    <c:v>Student26</c:v>
                  </c:pt>
                  <c:pt idx="26">
                    <c:v>Student27</c:v>
                  </c:pt>
                  <c:pt idx="27">
                    <c:v>Student28</c:v>
                  </c:pt>
                  <c:pt idx="28">
                    <c:v>Student29</c:v>
                  </c:pt>
                  <c:pt idx="29">
                    <c:v>Student30</c:v>
                  </c:pt>
                  <c:pt idx="30">
                    <c:v>Student31</c:v>
                  </c:pt>
                  <c:pt idx="31">
                    <c:v>Student32</c:v>
                  </c:pt>
                  <c:pt idx="32">
                    <c:v>Student33</c:v>
                  </c:pt>
                  <c:pt idx="33">
                    <c:v>Student34</c:v>
                  </c:pt>
                  <c:pt idx="34">
                    <c:v>Student35</c:v>
                  </c:pt>
                  <c:pt idx="35">
                    <c:v>Student36</c:v>
                  </c:pt>
                  <c:pt idx="36">
                    <c:v>Student37</c:v>
                  </c:pt>
                  <c:pt idx="37">
                    <c:v>Student38</c:v>
                  </c:pt>
                  <c:pt idx="38">
                    <c:v>Student39</c:v>
                  </c:pt>
                  <c:pt idx="39">
                    <c:v>Student40</c:v>
                  </c:pt>
                  <c:pt idx="40">
                    <c:v>Student41</c:v>
                  </c:pt>
                  <c:pt idx="41">
                    <c:v>Student42</c:v>
                  </c:pt>
                  <c:pt idx="42">
                    <c:v>Student43</c:v>
                  </c:pt>
                  <c:pt idx="43">
                    <c:v>Student44</c:v>
                  </c:pt>
                  <c:pt idx="44">
                    <c:v>Student45</c:v>
                  </c:pt>
                  <c:pt idx="45">
                    <c:v>Student46</c:v>
                  </c:pt>
                  <c:pt idx="46">
                    <c:v>Student47</c:v>
                  </c:pt>
                  <c:pt idx="47">
                    <c:v>Student48</c:v>
                  </c:pt>
                  <c:pt idx="48">
                    <c:v>Student49</c:v>
                  </c:pt>
                  <c:pt idx="49">
                    <c:v>Student50</c:v>
                  </c:pt>
                  <c:pt idx="51">
                    <c:v>Average</c:v>
                  </c:pt>
                  <c:pt idx="52">
                    <c:v>STDEV</c:v>
                  </c:pt>
                  <c:pt idx="53">
                    <c:v>Avg STDEV</c:v>
                  </c:pt>
                  <c:pt idx="55">
                    <c:v>Average Achievement (Time 2)</c:v>
                  </c:pt>
                  <c:pt idx="56">
                    <c:v>Cohort Effect Size</c:v>
                  </c:pt>
                  <c:pt idx="57">
                    <c:v>Progress hinge point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CEF8-4390-BCCD-AF1EC60F4332}"/>
            </c:ext>
          </c:extLst>
        </c:ser>
        <c:ser>
          <c:idx val="1"/>
          <c:order val="1"/>
          <c:tx>
            <c:v>Vertical line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5841157321176049E-2"/>
                  <c:y val="-1.9498627512701008E-2"/>
                </c:manualLayout>
              </c:layout>
              <c:tx>
                <c:strRef>
                  <c:f>'Template 50 students'!$E$54</c:f>
                  <c:strCache>
                    <c:ptCount val="1"/>
                    <c:pt idx="0">
                      <c:v>-0.23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chemeClr val="accent1"/>
                      </a:solidFill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{5802E1CF-1BA1-45F9-AA53-DF8FF97E4178}</c15:txfldGUID>
                      <c15:f>'Template 50 students'!$E$54</c15:f>
                      <c15:dlblFieldTableCache>
                        <c:ptCount val="1"/>
                        <c:pt idx="0">
                          <c:v>-0.23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3-CEF8-4390-BCCD-AF1EC60F43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4-CEF8-4390-BCCD-AF1EC60F4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Calculations!$L$54:$L$55</c:f>
              <c:numCache>
                <c:formatCode>0.00</c:formatCode>
                <c:ptCount val="2"/>
                <c:pt idx="0">
                  <c:v>-0.22966991781237076</c:v>
                </c:pt>
                <c:pt idx="1">
                  <c:v>-0.22966991781237076</c:v>
                </c:pt>
              </c:numCache>
            </c:numRef>
          </c:xVal>
          <c:yVal>
            <c:numRef>
              <c:f>Calculations!$J$54:$J$55</c:f>
              <c:numCache>
                <c:formatCode>0</c:formatCode>
                <c:ptCount val="2"/>
                <c:pt idx="0">
                  <c:v>28</c:v>
                </c:pt>
                <c:pt idx="1">
                  <c:v>110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students'!$E$54</c15:f>
                <c15:dlblRangeCache>
                  <c:ptCount val="1"/>
                  <c:pt idx="0">
                    <c:v>-0.23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5-CEF8-4390-BCCD-AF1EC60F4332}"/>
            </c:ext>
          </c:extLst>
        </c:ser>
        <c:ser>
          <c:idx val="2"/>
          <c:order val="2"/>
          <c:tx>
            <c:v>Horizontal line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9835CCF-C0B7-418F-B830-A9D03CBA98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4DC8-4567-88B7-AA01566C74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6-CEF8-4390-BCCD-AF1EC60F4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Calculations!$J$57:$J$58</c:f>
              <c:numCache>
                <c:formatCode>0.00</c:formatCode>
                <c:ptCount val="2"/>
                <c:pt idx="0">
                  <c:v>-2.3806170327089937</c:v>
                </c:pt>
                <c:pt idx="1">
                  <c:v>2.5749531170117685</c:v>
                </c:pt>
              </c:numCache>
            </c:numRef>
          </c:xVal>
          <c:yVal>
            <c:numRef>
              <c:f>Calculations!$L$57:$L$58</c:f>
              <c:numCache>
                <c:formatCode>0.00</c:formatCode>
                <c:ptCount val="2"/>
                <c:pt idx="0">
                  <c:v>74.272727272727266</c:v>
                </c:pt>
                <c:pt idx="1">
                  <c:v>74.272727272727266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students'!$E$58</c15:f>
                <c15:dlblRangeCache>
                  <c:ptCount val="1"/>
                  <c:pt idx="0">
                    <c:v>74.27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7-CEF8-4390-BCCD-AF1EC60F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43284032"/>
        <c:axId val="-1843275968"/>
        <c:extLst/>
      </c:scatterChart>
      <c:valAx>
        <c:axId val="-184328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663512929591099"/>
              <c:y val="0.953034090427245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3275968"/>
        <c:crossesAt val="0"/>
        <c:crossBetween val="midCat"/>
      </c:valAx>
      <c:valAx>
        <c:axId val="-1843275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32840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</a:rPr>
              <a:t>Progress &amp; Achievement</a:t>
            </a:r>
            <a:endParaRPr lang="en-NZ" sz="16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74025475751995"/>
          <c:y val="5.92773182718817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3163102058326704E-2"/>
          <c:y val="0.11858442803855619"/>
          <c:w val="0.87952189858220053"/>
          <c:h val="0.78450489708713222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Calculations!$J$1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strRef>
                  <c:f>'Template 50 students'!$B$3</c:f>
                  <c:strCache>
                    <c:ptCount val="1"/>
                    <c:pt idx="0">
                      <c:v>Student1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{31061FD2-60DB-425E-A8AE-170A3465C8E0}</c15:txfldGUID>
                      <c15:f>'Template 50 students'!$B$3</c15:f>
                      <c15:dlblFieldTableCache>
                        <c:ptCount val="1"/>
                        <c:pt idx="0">
                          <c:v>Student1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0-9915-4264-9498-BC7DDF3CD2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62C993-D633-4203-B13F-1223DE0BFD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915-4264-9498-BC7DDF3CD2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7CF68B-A27E-4CBC-90D8-A24C1C0BFE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915-4264-9498-BC7DDF3CD228}"/>
                </c:ext>
              </c:extLst>
            </c:dLbl>
            <c:dLbl>
              <c:idx val="3"/>
              <c:layout>
                <c:manualLayout>
                  <c:x val="-7.56715853197127E-3"/>
                  <c:y val="1.88994226300794E-3"/>
                </c:manualLayout>
              </c:layout>
              <c:tx>
                <c:strRef>
                  <c:f>'Template 50 students'!$B$6</c:f>
                  <c:strCache>
                    <c:ptCount val="1"/>
                    <c:pt idx="0">
                      <c:v>Student4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{D114863B-452B-4493-995A-57C1F143A269}</c15:txfldGUID>
                      <c15:f>'Template 50 students'!$B$6</c15:f>
                      <c15:dlblFieldTableCache>
                        <c:ptCount val="1"/>
                        <c:pt idx="0">
                          <c:v>Student4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9915-4264-9498-BC7DDF3CD228}"/>
                </c:ext>
              </c:extLst>
            </c:dLbl>
            <c:dLbl>
              <c:idx val="4"/>
              <c:layout>
                <c:manualLayout>
                  <c:x val="-3.0268634127884999E-3"/>
                  <c:y val="-1.8899422630079401E-2"/>
                </c:manualLayout>
              </c:layout>
              <c:tx>
                <c:strRef>
                  <c:f>'Template 50 students'!$B$7</c:f>
                  <c:strCache>
                    <c:ptCount val="1"/>
                    <c:pt idx="0">
                      <c:v>Student5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{5B2DBFF5-6117-4B98-9503-71C7BA63E42B}</c15:txfldGUID>
                      <c15:f>'Template 50 students'!$B$7</c15:f>
                      <c15:dlblFieldTableCache>
                        <c:ptCount val="1"/>
                        <c:pt idx="0">
                          <c:v>Student5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9915-4264-9498-BC7DDF3CD2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9A7F1CE-2151-4D8F-8DC0-A3F7722B55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915-4264-9498-BC7DDF3CD2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EFE943-DAEF-444D-AEFB-325F21B729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915-4264-9498-BC7DDF3CD2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A2FF235-8901-49A9-B0A9-4919ABEFAE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915-4264-9498-BC7DDF3CD2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56A899F-25B3-4BFA-AC83-960993395F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915-4264-9498-BC7DDF3CD2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2E81313-98A0-48D8-A3D4-AF6BD0D18F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915-4264-9498-BC7DDF3CD228}"/>
                </c:ext>
              </c:extLst>
            </c:dLbl>
            <c:dLbl>
              <c:idx val="10"/>
              <c:tx>
                <c:strRef>
                  <c:f>'Template 50 students'!$B$21</c:f>
                  <c:strCache>
                    <c:ptCount val="1"/>
                    <c:pt idx="0">
                      <c:v>Student19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{DB490609-E920-4E67-921C-9126EAF676B9}</c15:txfldGUID>
                      <c15:f>'Template 50 students'!$B$21</c15:f>
                      <c15:dlblFieldTableCache>
                        <c:ptCount val="1"/>
                        <c:pt idx="0">
                          <c:v>Student19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9915-4264-9498-BC7DDF3CD228}"/>
                </c:ext>
              </c:extLst>
            </c:dLbl>
            <c:dLbl>
              <c:idx val="19"/>
              <c:layout>
                <c:manualLayout>
                  <c:x val="-6.0537268255769997E-3"/>
                  <c:y val="-1.32295958410556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9915-4264-9498-BC7DDF3CD228}"/>
                </c:ext>
              </c:extLst>
            </c:dLbl>
            <c:dLbl>
              <c:idx val="30"/>
              <c:layout>
                <c:manualLayout>
                  <c:x val="-7.5671585319712397E-3"/>
                  <c:y val="0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E-9915-4264-9498-BC7DDF3CD228}"/>
                </c:ext>
              </c:extLst>
            </c:dLbl>
            <c:dLbl>
              <c:idx val="33"/>
              <c:layout>
                <c:manualLayout>
                  <c:x val="6.0537268255769997E-3"/>
                  <c:y val="9.4497113150396796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9915-4264-9498-BC7DDF3CD228}"/>
                </c:ext>
              </c:extLst>
            </c:dLbl>
            <c:dLbl>
              <c:idx val="40"/>
              <c:layout>
                <c:manualLayout>
                  <c:x val="0"/>
                  <c:y val="-1.5119538104063499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8-9915-4264-9498-BC7DDF3CD228}"/>
                </c:ext>
              </c:extLst>
            </c:dLbl>
            <c:dLbl>
              <c:idx val="42"/>
              <c:layout>
                <c:manualLayout>
                  <c:x val="3.0268634127884999E-3"/>
                  <c:y val="-1.8899422630079401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A-9915-4264-9498-BC7DDF3CD228}"/>
                </c:ext>
              </c:extLst>
            </c:dLbl>
            <c:dLbl>
              <c:idx val="43"/>
              <c:layout>
                <c:manualLayout>
                  <c:x val="-1.1098370970896E-16"/>
                  <c:y val="1.32295958410556E-2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B-9915-4264-9498-BC7DDF3CD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[0]!Fifty1</c:f>
              <c:numCache>
                <c:formatCode>0.00</c:formatCode>
                <c:ptCount val="11"/>
                <c:pt idx="0">
                  <c:v>0.19433608430277499</c:v>
                </c:pt>
                <c:pt idx="1">
                  <c:v>4.8584021075693748E-2</c:v>
                </c:pt>
                <c:pt idx="2">
                  <c:v>2.5749531170117685</c:v>
                </c:pt>
                <c:pt idx="3">
                  <c:v>-2.3806170327089937</c:v>
                </c:pt>
                <c:pt idx="4">
                  <c:v>-4.8584021075693748E-2</c:v>
                </c:pt>
                <c:pt idx="5">
                  <c:v>-1.6032726954978938</c:v>
                </c:pt>
                <c:pt idx="6">
                  <c:v>-1.2146005268923437</c:v>
                </c:pt>
                <c:pt idx="7">
                  <c:v>-0.43725618968124375</c:v>
                </c:pt>
                <c:pt idx="8">
                  <c:v>0.14575206322708126</c:v>
                </c:pt>
                <c:pt idx="9">
                  <c:v>0.53442423183263121</c:v>
                </c:pt>
                <c:pt idx="10">
                  <c:v>-0.34008814752985622</c:v>
                </c:pt>
              </c:numCache>
            </c:numRef>
          </c:xVal>
          <c:yVal>
            <c:numRef>
              <c:f>[0]!Fifty2</c:f>
              <c:numCache>
                <c:formatCode>0</c:formatCode>
                <c:ptCount val="11"/>
                <c:pt idx="0">
                  <c:v>70</c:v>
                </c:pt>
                <c:pt idx="1">
                  <c:v>84</c:v>
                </c:pt>
                <c:pt idx="2">
                  <c:v>100</c:v>
                </c:pt>
                <c:pt idx="3">
                  <c:v>38</c:v>
                </c:pt>
                <c:pt idx="4">
                  <c:v>98</c:v>
                </c:pt>
                <c:pt idx="5">
                  <c:v>61</c:v>
                </c:pt>
                <c:pt idx="6">
                  <c:v>71</c:v>
                </c:pt>
                <c:pt idx="7">
                  <c:v>85</c:v>
                </c:pt>
                <c:pt idx="8">
                  <c:v>41</c:v>
                </c:pt>
                <c:pt idx="9">
                  <c:v>90</c:v>
                </c:pt>
                <c:pt idx="10">
                  <c:v>79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students'!$B$3:$B$102</c15:f>
                <c15:dlblRangeCache>
                  <c:ptCount val="100"/>
                  <c:pt idx="0">
                    <c:v>Student1</c:v>
                  </c:pt>
                  <c:pt idx="1">
                    <c:v>Student2</c:v>
                  </c:pt>
                  <c:pt idx="2">
                    <c:v>Student3</c:v>
                  </c:pt>
                  <c:pt idx="3">
                    <c:v>Student4</c:v>
                  </c:pt>
                  <c:pt idx="4">
                    <c:v>Student5</c:v>
                  </c:pt>
                  <c:pt idx="5">
                    <c:v>Student6</c:v>
                  </c:pt>
                  <c:pt idx="6">
                    <c:v>Student7</c:v>
                  </c:pt>
                  <c:pt idx="7">
                    <c:v>Student8</c:v>
                  </c:pt>
                  <c:pt idx="8">
                    <c:v>Student9</c:v>
                  </c:pt>
                  <c:pt idx="9">
                    <c:v>Student10</c:v>
                  </c:pt>
                  <c:pt idx="10">
                    <c:v>Student11</c:v>
                  </c:pt>
                  <c:pt idx="11">
                    <c:v>Student12</c:v>
                  </c:pt>
                  <c:pt idx="12">
                    <c:v>Student13</c:v>
                  </c:pt>
                  <c:pt idx="13">
                    <c:v>Student14</c:v>
                  </c:pt>
                  <c:pt idx="14">
                    <c:v>Student15</c:v>
                  </c:pt>
                  <c:pt idx="15">
                    <c:v>Student16</c:v>
                  </c:pt>
                  <c:pt idx="16">
                    <c:v>Student17</c:v>
                  </c:pt>
                  <c:pt idx="17">
                    <c:v>Student18</c:v>
                  </c:pt>
                  <c:pt idx="18">
                    <c:v>Student19</c:v>
                  </c:pt>
                  <c:pt idx="19">
                    <c:v>Student20</c:v>
                  </c:pt>
                  <c:pt idx="20">
                    <c:v>Student21</c:v>
                  </c:pt>
                  <c:pt idx="21">
                    <c:v>Student22</c:v>
                  </c:pt>
                  <c:pt idx="22">
                    <c:v>Student23</c:v>
                  </c:pt>
                  <c:pt idx="23">
                    <c:v>Student24</c:v>
                  </c:pt>
                  <c:pt idx="24">
                    <c:v>Student25</c:v>
                  </c:pt>
                  <c:pt idx="25">
                    <c:v>Student26</c:v>
                  </c:pt>
                  <c:pt idx="26">
                    <c:v>Student27</c:v>
                  </c:pt>
                  <c:pt idx="27">
                    <c:v>Student28</c:v>
                  </c:pt>
                  <c:pt idx="28">
                    <c:v>Student29</c:v>
                  </c:pt>
                  <c:pt idx="29">
                    <c:v>Student30</c:v>
                  </c:pt>
                  <c:pt idx="30">
                    <c:v>Student31</c:v>
                  </c:pt>
                  <c:pt idx="31">
                    <c:v>Student32</c:v>
                  </c:pt>
                  <c:pt idx="32">
                    <c:v>Student33</c:v>
                  </c:pt>
                  <c:pt idx="33">
                    <c:v>Student34</c:v>
                  </c:pt>
                  <c:pt idx="34">
                    <c:v>Student35</c:v>
                  </c:pt>
                  <c:pt idx="35">
                    <c:v>Student36</c:v>
                  </c:pt>
                  <c:pt idx="36">
                    <c:v>Student37</c:v>
                  </c:pt>
                  <c:pt idx="37">
                    <c:v>Student38</c:v>
                  </c:pt>
                  <c:pt idx="38">
                    <c:v>Student39</c:v>
                  </c:pt>
                  <c:pt idx="39">
                    <c:v>Student40</c:v>
                  </c:pt>
                  <c:pt idx="40">
                    <c:v>Student41</c:v>
                  </c:pt>
                  <c:pt idx="41">
                    <c:v>Student42</c:v>
                  </c:pt>
                  <c:pt idx="42">
                    <c:v>Student43</c:v>
                  </c:pt>
                  <c:pt idx="43">
                    <c:v>Student44</c:v>
                  </c:pt>
                  <c:pt idx="44">
                    <c:v>Student45</c:v>
                  </c:pt>
                  <c:pt idx="45">
                    <c:v>Student46</c:v>
                  </c:pt>
                  <c:pt idx="46">
                    <c:v>Student47</c:v>
                  </c:pt>
                  <c:pt idx="47">
                    <c:v>Student48</c:v>
                  </c:pt>
                  <c:pt idx="48">
                    <c:v>Student49</c:v>
                  </c:pt>
                  <c:pt idx="49">
                    <c:v>Student50</c:v>
                  </c:pt>
                  <c:pt idx="51">
                    <c:v>Average</c:v>
                  </c:pt>
                  <c:pt idx="52">
                    <c:v>STDEV</c:v>
                  </c:pt>
                  <c:pt idx="53">
                    <c:v>Avg STDEV</c:v>
                  </c:pt>
                  <c:pt idx="55">
                    <c:v>Average Achievement (Time 2)</c:v>
                  </c:pt>
                  <c:pt idx="56">
                    <c:v>Cohort Effect Size</c:v>
                  </c:pt>
                  <c:pt idx="57">
                    <c:v>Progress hinge point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9915-4264-9498-BC7DDF3CD228}"/>
            </c:ext>
          </c:extLst>
        </c:ser>
        <c:ser>
          <c:idx val="1"/>
          <c:order val="1"/>
          <c:tx>
            <c:v>Vertical line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2735527809307601E-2"/>
                  <c:y val="-1.9498618253113543E-2"/>
                </c:manualLayout>
              </c:layout>
              <c:tx>
                <c:strRef>
                  <c:f>'Template 50 students'!$E$54</c:f>
                  <c:strCache>
                    <c:ptCount val="1"/>
                    <c:pt idx="0">
                      <c:v>-0.23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{D40999FA-451C-4E0B-A65A-2FFF202C866E}</c15:txfldGUID>
                      <c15:f>'Template 50 students'!$E$54</c15:f>
                      <c15:dlblFieldTableCache>
                        <c:ptCount val="1"/>
                        <c:pt idx="0">
                          <c:v>-0.23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3-9915-4264-9498-BC7DDF3CD2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4-9915-4264-9498-BC7DDF3CD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Calculations!$L$54:$L$55</c:f>
              <c:numCache>
                <c:formatCode>0.00</c:formatCode>
                <c:ptCount val="2"/>
                <c:pt idx="0">
                  <c:v>-0.22966991781237076</c:v>
                </c:pt>
                <c:pt idx="1">
                  <c:v>-0.22966991781237076</c:v>
                </c:pt>
              </c:numCache>
            </c:numRef>
          </c:xVal>
          <c:yVal>
            <c:numRef>
              <c:f>Calculations!$J$54:$J$55</c:f>
              <c:numCache>
                <c:formatCode>0</c:formatCode>
                <c:ptCount val="2"/>
                <c:pt idx="0">
                  <c:v>28</c:v>
                </c:pt>
                <c:pt idx="1">
                  <c:v>110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students'!$E$54</c15:f>
                <c15:dlblRangeCache>
                  <c:ptCount val="1"/>
                  <c:pt idx="0">
                    <c:v>-0.23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5-9915-4264-9498-BC7DDF3CD228}"/>
            </c:ext>
          </c:extLst>
        </c:ser>
        <c:ser>
          <c:idx val="2"/>
          <c:order val="2"/>
          <c:tx>
            <c:v>Horizontal line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E074848-FDB4-4ECE-9168-A4E54C1A1B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9915-4264-9498-BC7DDF3CD2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NZ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7-9915-4264-9498-BC7DDF3CD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Calculations!$J$57:$J$58</c:f>
              <c:numCache>
                <c:formatCode>0.00</c:formatCode>
                <c:ptCount val="2"/>
                <c:pt idx="0">
                  <c:v>-2.3806170327089937</c:v>
                </c:pt>
                <c:pt idx="1">
                  <c:v>2.5749531170117685</c:v>
                </c:pt>
              </c:numCache>
            </c:numRef>
          </c:xVal>
          <c:yVal>
            <c:numRef>
              <c:f>Calculations!$L$57:$L$58</c:f>
              <c:numCache>
                <c:formatCode>0.00</c:formatCode>
                <c:ptCount val="2"/>
                <c:pt idx="0">
                  <c:v>74.272727272727266</c:v>
                </c:pt>
                <c:pt idx="1">
                  <c:v>74.272727272727266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'Template 50 students'!$E$58</c15:f>
                <c15:dlblRangeCache>
                  <c:ptCount val="1"/>
                  <c:pt idx="0">
                    <c:v>74.27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8-9915-4264-9498-BC7DDF3CD228}"/>
            </c:ext>
          </c:extLst>
        </c:ser>
        <c:ser>
          <c:idx val="3"/>
          <c:order val="3"/>
          <c:tx>
            <c:v>Hinge Point</c:v>
          </c:tx>
          <c:spPr>
            <a:ln w="28575">
              <a:solidFill>
                <a:srgbClr val="FF0000"/>
              </a:solidFill>
              <a:prstDash val="dash"/>
            </a:ln>
          </c:spPr>
          <c:marker>
            <c:spPr>
              <a:noFill/>
              <a:ln>
                <a:solidFill>
                  <a:srgbClr val="FF0000"/>
                </a:solidFill>
                <a:prstDash val="dash"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9915-4264-9498-BC7DDF3CD22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9915-4264-9498-BC7DDF3CD228}"/>
              </c:ext>
            </c:extLst>
          </c:dPt>
          <c:xVal>
            <c:numRef>
              <c:f>Calculations!$L$60:$L$61</c:f>
              <c:numCache>
                <c:formatCode>0.00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Calculations!$J$60:$J$61</c:f>
              <c:numCache>
                <c:formatCode>0</c:formatCode>
                <c:ptCount val="2"/>
                <c:pt idx="0">
                  <c:v>28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9915-4264-9498-BC7DDF3C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43284032"/>
        <c:axId val="-1843275968"/>
        <c:extLst/>
      </c:scatterChart>
      <c:valAx>
        <c:axId val="-184328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663512929591099"/>
              <c:y val="0.953034090427245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3275968"/>
        <c:crossesAt val="0"/>
        <c:crossBetween val="midCat"/>
      </c:valAx>
      <c:valAx>
        <c:axId val="-18432759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32840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Progress &amp; Achievement</a:t>
            </a:r>
            <a:endParaRPr lang="en-NZ" sz="16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4187691835481893"/>
          <c:y val="5.3275301616849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3056706568446899E-2"/>
          <c:y val="0.11312500440702586"/>
          <c:w val="0.89257225803151219"/>
          <c:h val="0.77937317989832111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Calculations!$P$1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[0]!Hundred1</c:f>
              <c:numCache>
                <c:formatCode>0.00</c:formatCode>
                <c:ptCount val="100"/>
                <c:pt idx="0">
                  <c:v>0.16809435959377866</c:v>
                </c:pt>
                <c:pt idx="1">
                  <c:v>2.0171323151253437</c:v>
                </c:pt>
                <c:pt idx="2">
                  <c:v>1.512849236344008</c:v>
                </c:pt>
                <c:pt idx="3">
                  <c:v>-0.33618871918755733</c:v>
                </c:pt>
                <c:pt idx="4">
                  <c:v>-0.50428307878133594</c:v>
                </c:pt>
                <c:pt idx="5">
                  <c:v>-0.67237743837511466</c:v>
                </c:pt>
                <c:pt idx="6">
                  <c:v>0</c:v>
                </c:pt>
                <c:pt idx="7">
                  <c:v>1.3447548767502293</c:v>
                </c:pt>
                <c:pt idx="8">
                  <c:v>-1.3447548767502293</c:v>
                </c:pt>
                <c:pt idx="9">
                  <c:v>-0.84047179796889326</c:v>
                </c:pt>
                <c:pt idx="10">
                  <c:v>0.84047179796889326</c:v>
                </c:pt>
                <c:pt idx="11">
                  <c:v>-0.84047179796889326</c:v>
                </c:pt>
                <c:pt idx="12">
                  <c:v>-1.0085661575626719</c:v>
                </c:pt>
                <c:pt idx="13">
                  <c:v>-0.67237743837511466</c:v>
                </c:pt>
                <c:pt idx="14">
                  <c:v>0.16809435959377866</c:v>
                </c:pt>
                <c:pt idx="15">
                  <c:v>1.512849236344008</c:v>
                </c:pt>
                <c:pt idx="16">
                  <c:v>0.16809435959377866</c:v>
                </c:pt>
                <c:pt idx="17">
                  <c:v>0.16809435959377866</c:v>
                </c:pt>
                <c:pt idx="18">
                  <c:v>0.33618871918755733</c:v>
                </c:pt>
                <c:pt idx="19">
                  <c:v>0.67237743837511466</c:v>
                </c:pt>
                <c:pt idx="20">
                  <c:v>0</c:v>
                </c:pt>
                <c:pt idx="21">
                  <c:v>-1.6809435959377865</c:v>
                </c:pt>
                <c:pt idx="22">
                  <c:v>0</c:v>
                </c:pt>
                <c:pt idx="23">
                  <c:v>-0.16809435959377866</c:v>
                </c:pt>
                <c:pt idx="24">
                  <c:v>-0.84047179796889326</c:v>
                </c:pt>
                <c:pt idx="25">
                  <c:v>-0.50428307878133594</c:v>
                </c:pt>
                <c:pt idx="26">
                  <c:v>-1.512849236344008</c:v>
                </c:pt>
                <c:pt idx="27">
                  <c:v>1.6809435959377865</c:v>
                </c:pt>
                <c:pt idx="28">
                  <c:v>1.6809435959377865</c:v>
                </c:pt>
                <c:pt idx="29">
                  <c:v>0.67237743837511466</c:v>
                </c:pt>
                <c:pt idx="30">
                  <c:v>-1.0085661575626719</c:v>
                </c:pt>
                <c:pt idx="31">
                  <c:v>-0.50428307878133594</c:v>
                </c:pt>
                <c:pt idx="32">
                  <c:v>-1.1766605171564506</c:v>
                </c:pt>
                <c:pt idx="33">
                  <c:v>2.8576041130942373</c:v>
                </c:pt>
                <c:pt idx="34">
                  <c:v>-0.33618871918755733</c:v>
                </c:pt>
                <c:pt idx="35">
                  <c:v>0</c:v>
                </c:pt>
                <c:pt idx="36">
                  <c:v>2.1852266747191225</c:v>
                </c:pt>
                <c:pt idx="37">
                  <c:v>-0.84047179796889326</c:v>
                </c:pt>
                <c:pt idx="38">
                  <c:v>-0.50428307878133594</c:v>
                </c:pt>
                <c:pt idx="39">
                  <c:v>-0.67237743837511466</c:v>
                </c:pt>
                <c:pt idx="40">
                  <c:v>-2.3533210343129012</c:v>
                </c:pt>
                <c:pt idx="41">
                  <c:v>2.3533210343129012</c:v>
                </c:pt>
                <c:pt idx="42">
                  <c:v>-0.84047179796889326</c:v>
                </c:pt>
                <c:pt idx="43">
                  <c:v>0.33618871918755733</c:v>
                </c:pt>
                <c:pt idx="44">
                  <c:v>-1.6809435959377865</c:v>
                </c:pt>
                <c:pt idx="45">
                  <c:v>0.33618871918755733</c:v>
                </c:pt>
                <c:pt idx="46">
                  <c:v>0.67237743837511466</c:v>
                </c:pt>
                <c:pt idx="47">
                  <c:v>-1.512849236344008</c:v>
                </c:pt>
                <c:pt idx="48">
                  <c:v>-2.1852266747191225</c:v>
                </c:pt>
                <c:pt idx="49">
                  <c:v>-0.50428307878133594</c:v>
                </c:pt>
                <c:pt idx="50">
                  <c:v>-3.0256984726880161</c:v>
                </c:pt>
                <c:pt idx="51">
                  <c:v>-2.3533210343129012</c:v>
                </c:pt>
                <c:pt idx="52">
                  <c:v>-1.512849236344008</c:v>
                </c:pt>
                <c:pt idx="53">
                  <c:v>-1.512849236344008</c:v>
                </c:pt>
                <c:pt idx="54">
                  <c:v>1.3447548767502293</c:v>
                </c:pt>
                <c:pt idx="55">
                  <c:v>-2.8576041130942373</c:v>
                </c:pt>
                <c:pt idx="56">
                  <c:v>0.50428307878133594</c:v>
                </c:pt>
                <c:pt idx="57">
                  <c:v>1.8490379555315652</c:v>
                </c:pt>
                <c:pt idx="58">
                  <c:v>0</c:v>
                </c:pt>
                <c:pt idx="59">
                  <c:v>-1.8490379555315652</c:v>
                </c:pt>
                <c:pt idx="60">
                  <c:v>-0.16809435959377866</c:v>
                </c:pt>
                <c:pt idx="61">
                  <c:v>1.0085661575626719</c:v>
                </c:pt>
                <c:pt idx="62">
                  <c:v>-2.5214153939066799</c:v>
                </c:pt>
                <c:pt idx="63">
                  <c:v>-1.8490379555315652</c:v>
                </c:pt>
                <c:pt idx="64">
                  <c:v>1.6809435959377865</c:v>
                </c:pt>
                <c:pt idx="65">
                  <c:v>0.33618871918755733</c:v>
                </c:pt>
                <c:pt idx="66">
                  <c:v>0.50428307878133594</c:v>
                </c:pt>
                <c:pt idx="67">
                  <c:v>-1.1766605171564506</c:v>
                </c:pt>
                <c:pt idx="68">
                  <c:v>-1.1766605171564506</c:v>
                </c:pt>
                <c:pt idx="69">
                  <c:v>1.512849236344008</c:v>
                </c:pt>
                <c:pt idx="70">
                  <c:v>2.1852266747191225</c:v>
                </c:pt>
                <c:pt idx="71">
                  <c:v>-1.8490379555315652</c:v>
                </c:pt>
                <c:pt idx="72">
                  <c:v>1.512849236344008</c:v>
                </c:pt>
                <c:pt idx="73">
                  <c:v>1.6809435959377865</c:v>
                </c:pt>
                <c:pt idx="74">
                  <c:v>1.0085661575626719</c:v>
                </c:pt>
                <c:pt idx="75">
                  <c:v>0.84047179796889326</c:v>
                </c:pt>
                <c:pt idx="76">
                  <c:v>2.0171323151253437</c:v>
                </c:pt>
                <c:pt idx="77">
                  <c:v>1.3447548767502293</c:v>
                </c:pt>
                <c:pt idx="78">
                  <c:v>0</c:v>
                </c:pt>
                <c:pt idx="79">
                  <c:v>2.1852266747191225</c:v>
                </c:pt>
                <c:pt idx="80">
                  <c:v>-0.84047179796889326</c:v>
                </c:pt>
                <c:pt idx="81">
                  <c:v>-0.33618871918755733</c:v>
                </c:pt>
                <c:pt idx="82">
                  <c:v>1.6809435959377865</c:v>
                </c:pt>
                <c:pt idx="83">
                  <c:v>-0.16809435959377866</c:v>
                </c:pt>
                <c:pt idx="84">
                  <c:v>2.1852266747191225</c:v>
                </c:pt>
                <c:pt idx="85">
                  <c:v>0</c:v>
                </c:pt>
                <c:pt idx="86">
                  <c:v>0</c:v>
                </c:pt>
                <c:pt idx="87">
                  <c:v>-1.6809435959377865</c:v>
                </c:pt>
                <c:pt idx="88">
                  <c:v>-0.16809435959377866</c:v>
                </c:pt>
                <c:pt idx="89">
                  <c:v>0.50428307878133594</c:v>
                </c:pt>
                <c:pt idx="90">
                  <c:v>-0.33618871918755733</c:v>
                </c:pt>
                <c:pt idx="91">
                  <c:v>0.67237743837511466</c:v>
                </c:pt>
                <c:pt idx="92">
                  <c:v>0.67237743837511466</c:v>
                </c:pt>
                <c:pt idx="93">
                  <c:v>2.6895097535004586</c:v>
                </c:pt>
                <c:pt idx="94">
                  <c:v>-0.16809435959377866</c:v>
                </c:pt>
                <c:pt idx="95">
                  <c:v>-1.1766605171564506</c:v>
                </c:pt>
                <c:pt idx="96">
                  <c:v>1.512849236344008</c:v>
                </c:pt>
                <c:pt idx="97">
                  <c:v>-2.3533210343129012</c:v>
                </c:pt>
                <c:pt idx="98">
                  <c:v>0.84047179796889326</c:v>
                </c:pt>
                <c:pt idx="99">
                  <c:v>1.3447548767502293</c:v>
                </c:pt>
              </c:numCache>
            </c:numRef>
          </c:xVal>
          <c:yVal>
            <c:numRef>
              <c:f>[0]!Hundred2</c:f>
              <c:numCache>
                <c:formatCode>0</c:formatCode>
                <c:ptCount val="100"/>
                <c:pt idx="0">
                  <c:v>22</c:v>
                </c:pt>
                <c:pt idx="1">
                  <c:v>33</c:v>
                </c:pt>
                <c:pt idx="2">
                  <c:v>39</c:v>
                </c:pt>
                <c:pt idx="3">
                  <c:v>34</c:v>
                </c:pt>
                <c:pt idx="4">
                  <c:v>26</c:v>
                </c:pt>
                <c:pt idx="5">
                  <c:v>20</c:v>
                </c:pt>
                <c:pt idx="6">
                  <c:v>28</c:v>
                </c:pt>
                <c:pt idx="7">
                  <c:v>30</c:v>
                </c:pt>
                <c:pt idx="8">
                  <c:v>21</c:v>
                </c:pt>
                <c:pt idx="9">
                  <c:v>27</c:v>
                </c:pt>
                <c:pt idx="10">
                  <c:v>27</c:v>
                </c:pt>
                <c:pt idx="11">
                  <c:v>23</c:v>
                </c:pt>
                <c:pt idx="12">
                  <c:v>33</c:v>
                </c:pt>
                <c:pt idx="13">
                  <c:v>28</c:v>
                </c:pt>
                <c:pt idx="14">
                  <c:v>25</c:v>
                </c:pt>
                <c:pt idx="15">
                  <c:v>38</c:v>
                </c:pt>
                <c:pt idx="16">
                  <c:v>24</c:v>
                </c:pt>
                <c:pt idx="17">
                  <c:v>31</c:v>
                </c:pt>
                <c:pt idx="18">
                  <c:v>24</c:v>
                </c:pt>
                <c:pt idx="19">
                  <c:v>28</c:v>
                </c:pt>
                <c:pt idx="20">
                  <c:v>33</c:v>
                </c:pt>
                <c:pt idx="21">
                  <c:v>28</c:v>
                </c:pt>
                <c:pt idx="22">
                  <c:v>25</c:v>
                </c:pt>
                <c:pt idx="23">
                  <c:v>20</c:v>
                </c:pt>
                <c:pt idx="24">
                  <c:v>34</c:v>
                </c:pt>
                <c:pt idx="25">
                  <c:v>31</c:v>
                </c:pt>
                <c:pt idx="26">
                  <c:v>28</c:v>
                </c:pt>
                <c:pt idx="27">
                  <c:v>31</c:v>
                </c:pt>
                <c:pt idx="28">
                  <c:v>32</c:v>
                </c:pt>
                <c:pt idx="29">
                  <c:v>29</c:v>
                </c:pt>
                <c:pt idx="30">
                  <c:v>30</c:v>
                </c:pt>
                <c:pt idx="31">
                  <c:v>22</c:v>
                </c:pt>
                <c:pt idx="32">
                  <c:v>29</c:v>
                </c:pt>
                <c:pt idx="33">
                  <c:v>39</c:v>
                </c:pt>
                <c:pt idx="34">
                  <c:v>23</c:v>
                </c:pt>
                <c:pt idx="35">
                  <c:v>33</c:v>
                </c:pt>
                <c:pt idx="36">
                  <c:v>39</c:v>
                </c:pt>
                <c:pt idx="37">
                  <c:v>21</c:v>
                </c:pt>
                <c:pt idx="38">
                  <c:v>33</c:v>
                </c:pt>
                <c:pt idx="39">
                  <c:v>31</c:v>
                </c:pt>
                <c:pt idx="40">
                  <c:v>26</c:v>
                </c:pt>
                <c:pt idx="41">
                  <c:v>35</c:v>
                </c:pt>
                <c:pt idx="42">
                  <c:v>20</c:v>
                </c:pt>
                <c:pt idx="43">
                  <c:v>33</c:v>
                </c:pt>
                <c:pt idx="44">
                  <c:v>23</c:v>
                </c:pt>
                <c:pt idx="45">
                  <c:v>35</c:v>
                </c:pt>
                <c:pt idx="46">
                  <c:v>31</c:v>
                </c:pt>
                <c:pt idx="47">
                  <c:v>25</c:v>
                </c:pt>
                <c:pt idx="48">
                  <c:v>27</c:v>
                </c:pt>
                <c:pt idx="49">
                  <c:v>21</c:v>
                </c:pt>
                <c:pt idx="50">
                  <c:v>22</c:v>
                </c:pt>
                <c:pt idx="51">
                  <c:v>25</c:v>
                </c:pt>
                <c:pt idx="52">
                  <c:v>22</c:v>
                </c:pt>
                <c:pt idx="53">
                  <c:v>24</c:v>
                </c:pt>
                <c:pt idx="54">
                  <c:v>35</c:v>
                </c:pt>
                <c:pt idx="55">
                  <c:v>23</c:v>
                </c:pt>
                <c:pt idx="56">
                  <c:v>34</c:v>
                </c:pt>
                <c:pt idx="57">
                  <c:v>39</c:v>
                </c:pt>
                <c:pt idx="58">
                  <c:v>24</c:v>
                </c:pt>
                <c:pt idx="59">
                  <c:v>28</c:v>
                </c:pt>
                <c:pt idx="60">
                  <c:v>32</c:v>
                </c:pt>
                <c:pt idx="61">
                  <c:v>39</c:v>
                </c:pt>
                <c:pt idx="62">
                  <c:v>25</c:v>
                </c:pt>
                <c:pt idx="63">
                  <c:v>25</c:v>
                </c:pt>
                <c:pt idx="64">
                  <c:v>30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30</c:v>
                </c:pt>
                <c:pt idx="69">
                  <c:v>35</c:v>
                </c:pt>
                <c:pt idx="70">
                  <c:v>34</c:v>
                </c:pt>
                <c:pt idx="71">
                  <c:v>28</c:v>
                </c:pt>
                <c:pt idx="72">
                  <c:v>31</c:v>
                </c:pt>
                <c:pt idx="73">
                  <c:v>36</c:v>
                </c:pt>
                <c:pt idx="74">
                  <c:v>29</c:v>
                </c:pt>
                <c:pt idx="75">
                  <c:v>36</c:v>
                </c:pt>
                <c:pt idx="76">
                  <c:v>32</c:v>
                </c:pt>
                <c:pt idx="77">
                  <c:v>40</c:v>
                </c:pt>
                <c:pt idx="78">
                  <c:v>38</c:v>
                </c:pt>
                <c:pt idx="79">
                  <c:v>40</c:v>
                </c:pt>
                <c:pt idx="80">
                  <c:v>26</c:v>
                </c:pt>
                <c:pt idx="81">
                  <c:v>28</c:v>
                </c:pt>
                <c:pt idx="82">
                  <c:v>37</c:v>
                </c:pt>
                <c:pt idx="83">
                  <c:v>30</c:v>
                </c:pt>
                <c:pt idx="84">
                  <c:v>37</c:v>
                </c:pt>
                <c:pt idx="85">
                  <c:v>21</c:v>
                </c:pt>
                <c:pt idx="86">
                  <c:v>22</c:v>
                </c:pt>
                <c:pt idx="87">
                  <c:v>30</c:v>
                </c:pt>
                <c:pt idx="88">
                  <c:v>39</c:v>
                </c:pt>
                <c:pt idx="89">
                  <c:v>32</c:v>
                </c:pt>
                <c:pt idx="90">
                  <c:v>32</c:v>
                </c:pt>
                <c:pt idx="91">
                  <c:v>26</c:v>
                </c:pt>
                <c:pt idx="92">
                  <c:v>36</c:v>
                </c:pt>
                <c:pt idx="93">
                  <c:v>37</c:v>
                </c:pt>
                <c:pt idx="94">
                  <c:v>20</c:v>
                </c:pt>
                <c:pt idx="95">
                  <c:v>22</c:v>
                </c:pt>
                <c:pt idx="96">
                  <c:v>37</c:v>
                </c:pt>
                <c:pt idx="97">
                  <c:v>22</c:v>
                </c:pt>
                <c:pt idx="98">
                  <c:v>37</c:v>
                </c:pt>
                <c:pt idx="99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EB-4F94-A3FA-DBC7CECA1157}"/>
            </c:ext>
          </c:extLst>
        </c:ser>
        <c:ser>
          <c:idx val="1"/>
          <c:order val="1"/>
          <c:tx>
            <c:v>Cohort Effect Size</c:v>
          </c:tx>
          <c:spPr>
            <a:ln w="28575">
              <a:noFill/>
            </a:ln>
          </c:spP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0EB-4F94-A3FA-DBC7CECA115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0EB-4F94-A3FA-DBC7CECA1157}"/>
              </c:ext>
            </c:extLst>
          </c:dPt>
          <c:dLbls>
            <c:dLbl>
              <c:idx val="0"/>
              <c:tx>
                <c:strRef>
                  <c:f>'Template 100 students'!$E$104</c:f>
                  <c:strCache>
                    <c:ptCount val="1"/>
                    <c:pt idx="0">
                      <c:v>0.01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1"/>
                      </a:solidFill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{2779BB14-BFDD-4F7E-B382-DB229C868A5A}</c15:txfldGUID>
                      <c15:f>'Template 100 students'!$E$104</c15:f>
                      <c15:dlblFieldTableCache>
                        <c:ptCount val="1"/>
                        <c:pt idx="0">
                          <c:v>0.01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0EB-4F94-A3FA-DBC7CECA11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B-4F94-A3FA-DBC7CECA1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Calculations!$R$104:$R$105</c:f>
              <c:numCache>
                <c:formatCode>0.00</c:formatCode>
                <c:ptCount val="2"/>
                <c:pt idx="0">
                  <c:v>1.1766605171564554E-2</c:v>
                </c:pt>
                <c:pt idx="1">
                  <c:v>1.1766605171564554E-2</c:v>
                </c:pt>
              </c:numCache>
            </c:numRef>
          </c:xVal>
          <c:yVal>
            <c:numRef>
              <c:f>Calculations!$P$104:$P$105</c:f>
              <c:numCache>
                <c:formatCode>0</c:formatCode>
                <c:ptCount val="2"/>
                <c:pt idx="0">
                  <c:v>10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EB-4F94-A3FA-DBC7CECA1157}"/>
            </c:ext>
          </c:extLst>
        </c:ser>
        <c:ser>
          <c:idx val="2"/>
          <c:order val="2"/>
          <c:tx>
            <c:v>Avg Achievement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'Template 100 students'!$D$104</c:f>
                  <c:strCache>
                    <c:ptCount val="1"/>
                    <c:pt idx="0">
                      <c:v>29.66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1">
                      <a:solidFill>
                        <a:srgbClr val="00B050"/>
                      </a:solidFill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{0941F84F-FE19-40DC-AA3F-7FE4B078AAE1}</c15:txfldGUID>
                      <c15:f>'Template 100 students'!$D$104</c15:f>
                      <c15:dlblFieldTableCache>
                        <c:ptCount val="1"/>
                        <c:pt idx="0">
                          <c:v>29.66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0EB-4F94-A3FA-DBC7CECA115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EB-4F94-A3FA-DBC7CECA1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Calculations!$P$107:$P$108</c:f>
              <c:numCache>
                <c:formatCode>0.00</c:formatCode>
                <c:ptCount val="2"/>
                <c:pt idx="0">
                  <c:v>-3.0256984726880161</c:v>
                </c:pt>
                <c:pt idx="1">
                  <c:v>2.8576041130942373</c:v>
                </c:pt>
              </c:numCache>
            </c:numRef>
          </c:xVal>
          <c:yVal>
            <c:numRef>
              <c:f>Calculations!$R$107:$R$108</c:f>
              <c:numCache>
                <c:formatCode>General</c:formatCode>
                <c:ptCount val="2"/>
                <c:pt idx="0">
                  <c:v>29.66</c:v>
                </c:pt>
                <c:pt idx="1">
                  <c:v>29.66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0EB-4F94-A3FA-DBC7CECA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45416592"/>
        <c:axId val="-1897958448"/>
        <c:extLst/>
      </c:scatterChart>
      <c:valAx>
        <c:axId val="-1845416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501087067730717"/>
              <c:y val="0.946317841756041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97958448"/>
        <c:crossesAt val="0"/>
        <c:crossBetween val="midCat"/>
      </c:valAx>
      <c:valAx>
        <c:axId val="-1897958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541659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Progress &amp; Achievement</a:t>
            </a:r>
            <a:endParaRPr lang="en-NZ" sz="16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4187691835481893"/>
          <c:y val="5.3275301616849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3056706568446899E-2"/>
          <c:y val="0.11312500440702586"/>
          <c:w val="0.89257225803151219"/>
          <c:h val="0.75698548854525838"/>
        </c:manualLayout>
      </c:layout>
      <c:scatterChart>
        <c:scatterStyle val="lineMarker"/>
        <c:varyColors val="0"/>
        <c:ser>
          <c:idx val="0"/>
          <c:order val="0"/>
          <c:tx>
            <c:strRef>
              <c:f>Calculations!$P$1</c:f>
              <c:strCache>
                <c:ptCount val="1"/>
                <c:pt idx="0">
                  <c:v>Time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>
                  <a:alpha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[0]!Hundred1</c:f>
              <c:numCache>
                <c:formatCode>0.00</c:formatCode>
                <c:ptCount val="100"/>
                <c:pt idx="0">
                  <c:v>0.16809435959377866</c:v>
                </c:pt>
                <c:pt idx="1">
                  <c:v>2.0171323151253437</c:v>
                </c:pt>
                <c:pt idx="2">
                  <c:v>1.512849236344008</c:v>
                </c:pt>
                <c:pt idx="3">
                  <c:v>-0.33618871918755733</c:v>
                </c:pt>
                <c:pt idx="4">
                  <c:v>-0.50428307878133594</c:v>
                </c:pt>
                <c:pt idx="5">
                  <c:v>-0.67237743837511466</c:v>
                </c:pt>
                <c:pt idx="6">
                  <c:v>0</c:v>
                </c:pt>
                <c:pt idx="7">
                  <c:v>1.3447548767502293</c:v>
                </c:pt>
                <c:pt idx="8">
                  <c:v>-1.3447548767502293</c:v>
                </c:pt>
                <c:pt idx="9">
                  <c:v>-0.84047179796889326</c:v>
                </c:pt>
                <c:pt idx="10">
                  <c:v>0.84047179796889326</c:v>
                </c:pt>
                <c:pt idx="11">
                  <c:v>-0.84047179796889326</c:v>
                </c:pt>
                <c:pt idx="12">
                  <c:v>-1.0085661575626719</c:v>
                </c:pt>
                <c:pt idx="13">
                  <c:v>-0.67237743837511466</c:v>
                </c:pt>
                <c:pt idx="14">
                  <c:v>0.16809435959377866</c:v>
                </c:pt>
                <c:pt idx="15">
                  <c:v>1.512849236344008</c:v>
                </c:pt>
                <c:pt idx="16">
                  <c:v>0.16809435959377866</c:v>
                </c:pt>
                <c:pt idx="17">
                  <c:v>0.16809435959377866</c:v>
                </c:pt>
                <c:pt idx="18">
                  <c:v>0.33618871918755733</c:v>
                </c:pt>
                <c:pt idx="19">
                  <c:v>0.67237743837511466</c:v>
                </c:pt>
                <c:pt idx="20">
                  <c:v>0</c:v>
                </c:pt>
                <c:pt idx="21">
                  <c:v>-1.6809435959377865</c:v>
                </c:pt>
                <c:pt idx="22">
                  <c:v>0</c:v>
                </c:pt>
                <c:pt idx="23">
                  <c:v>-0.16809435959377866</c:v>
                </c:pt>
                <c:pt idx="24">
                  <c:v>-0.84047179796889326</c:v>
                </c:pt>
                <c:pt idx="25">
                  <c:v>-0.50428307878133594</c:v>
                </c:pt>
                <c:pt idx="26">
                  <c:v>-1.512849236344008</c:v>
                </c:pt>
                <c:pt idx="27">
                  <c:v>1.6809435959377865</c:v>
                </c:pt>
                <c:pt idx="28">
                  <c:v>1.6809435959377865</c:v>
                </c:pt>
                <c:pt idx="29">
                  <c:v>0.67237743837511466</c:v>
                </c:pt>
                <c:pt idx="30">
                  <c:v>-1.0085661575626719</c:v>
                </c:pt>
                <c:pt idx="31">
                  <c:v>-0.50428307878133594</c:v>
                </c:pt>
                <c:pt idx="32">
                  <c:v>-1.1766605171564506</c:v>
                </c:pt>
                <c:pt idx="33">
                  <c:v>2.8576041130942373</c:v>
                </c:pt>
                <c:pt idx="34">
                  <c:v>-0.33618871918755733</c:v>
                </c:pt>
                <c:pt idx="35">
                  <c:v>0</c:v>
                </c:pt>
                <c:pt idx="36">
                  <c:v>2.1852266747191225</c:v>
                </c:pt>
                <c:pt idx="37">
                  <c:v>-0.84047179796889326</c:v>
                </c:pt>
                <c:pt idx="38">
                  <c:v>-0.50428307878133594</c:v>
                </c:pt>
                <c:pt idx="39">
                  <c:v>-0.67237743837511466</c:v>
                </c:pt>
                <c:pt idx="40">
                  <c:v>-2.3533210343129012</c:v>
                </c:pt>
                <c:pt idx="41">
                  <c:v>2.3533210343129012</c:v>
                </c:pt>
                <c:pt idx="42">
                  <c:v>-0.84047179796889326</c:v>
                </c:pt>
                <c:pt idx="43">
                  <c:v>0.33618871918755733</c:v>
                </c:pt>
                <c:pt idx="44">
                  <c:v>-1.6809435959377865</c:v>
                </c:pt>
                <c:pt idx="45">
                  <c:v>0.33618871918755733</c:v>
                </c:pt>
                <c:pt idx="46">
                  <c:v>0.67237743837511466</c:v>
                </c:pt>
                <c:pt idx="47">
                  <c:v>-1.512849236344008</c:v>
                </c:pt>
                <c:pt idx="48">
                  <c:v>-2.1852266747191225</c:v>
                </c:pt>
                <c:pt idx="49">
                  <c:v>-0.50428307878133594</c:v>
                </c:pt>
                <c:pt idx="50">
                  <c:v>-3.0256984726880161</c:v>
                </c:pt>
                <c:pt idx="51">
                  <c:v>-2.3533210343129012</c:v>
                </c:pt>
                <c:pt idx="52">
                  <c:v>-1.512849236344008</c:v>
                </c:pt>
                <c:pt idx="53">
                  <c:v>-1.512849236344008</c:v>
                </c:pt>
                <c:pt idx="54">
                  <c:v>1.3447548767502293</c:v>
                </c:pt>
                <c:pt idx="55">
                  <c:v>-2.8576041130942373</c:v>
                </c:pt>
                <c:pt idx="56">
                  <c:v>0.50428307878133594</c:v>
                </c:pt>
                <c:pt idx="57">
                  <c:v>1.8490379555315652</c:v>
                </c:pt>
                <c:pt idx="58">
                  <c:v>0</c:v>
                </c:pt>
                <c:pt idx="59">
                  <c:v>-1.8490379555315652</c:v>
                </c:pt>
                <c:pt idx="60">
                  <c:v>-0.16809435959377866</c:v>
                </c:pt>
                <c:pt idx="61">
                  <c:v>1.0085661575626719</c:v>
                </c:pt>
                <c:pt idx="62">
                  <c:v>-2.5214153939066799</c:v>
                </c:pt>
                <c:pt idx="63">
                  <c:v>-1.8490379555315652</c:v>
                </c:pt>
                <c:pt idx="64">
                  <c:v>1.6809435959377865</c:v>
                </c:pt>
                <c:pt idx="65">
                  <c:v>0.33618871918755733</c:v>
                </c:pt>
                <c:pt idx="66">
                  <c:v>0.50428307878133594</c:v>
                </c:pt>
                <c:pt idx="67">
                  <c:v>-1.1766605171564506</c:v>
                </c:pt>
                <c:pt idx="68">
                  <c:v>-1.1766605171564506</c:v>
                </c:pt>
                <c:pt idx="69">
                  <c:v>1.512849236344008</c:v>
                </c:pt>
                <c:pt idx="70">
                  <c:v>2.1852266747191225</c:v>
                </c:pt>
                <c:pt idx="71">
                  <c:v>-1.8490379555315652</c:v>
                </c:pt>
                <c:pt idx="72">
                  <c:v>1.512849236344008</c:v>
                </c:pt>
                <c:pt idx="73">
                  <c:v>1.6809435959377865</c:v>
                </c:pt>
                <c:pt idx="74">
                  <c:v>1.0085661575626719</c:v>
                </c:pt>
                <c:pt idx="75">
                  <c:v>0.84047179796889326</c:v>
                </c:pt>
                <c:pt idx="76">
                  <c:v>2.0171323151253437</c:v>
                </c:pt>
                <c:pt idx="77">
                  <c:v>1.3447548767502293</c:v>
                </c:pt>
                <c:pt idx="78">
                  <c:v>0</c:v>
                </c:pt>
                <c:pt idx="79">
                  <c:v>2.1852266747191225</c:v>
                </c:pt>
                <c:pt idx="80">
                  <c:v>-0.84047179796889326</c:v>
                </c:pt>
                <c:pt idx="81">
                  <c:v>-0.33618871918755733</c:v>
                </c:pt>
                <c:pt idx="82">
                  <c:v>1.6809435959377865</c:v>
                </c:pt>
                <c:pt idx="83">
                  <c:v>-0.16809435959377866</c:v>
                </c:pt>
                <c:pt idx="84">
                  <c:v>2.1852266747191225</c:v>
                </c:pt>
                <c:pt idx="85">
                  <c:v>0</c:v>
                </c:pt>
                <c:pt idx="86">
                  <c:v>0</c:v>
                </c:pt>
                <c:pt idx="87">
                  <c:v>-1.6809435959377865</c:v>
                </c:pt>
                <c:pt idx="88">
                  <c:v>-0.16809435959377866</c:v>
                </c:pt>
                <c:pt idx="89">
                  <c:v>0.50428307878133594</c:v>
                </c:pt>
                <c:pt idx="90">
                  <c:v>-0.33618871918755733</c:v>
                </c:pt>
                <c:pt idx="91">
                  <c:v>0.67237743837511466</c:v>
                </c:pt>
                <c:pt idx="92">
                  <c:v>0.67237743837511466</c:v>
                </c:pt>
                <c:pt idx="93">
                  <c:v>2.6895097535004586</c:v>
                </c:pt>
                <c:pt idx="94">
                  <c:v>-0.16809435959377866</c:v>
                </c:pt>
                <c:pt idx="95">
                  <c:v>-1.1766605171564506</c:v>
                </c:pt>
                <c:pt idx="96">
                  <c:v>1.512849236344008</c:v>
                </c:pt>
                <c:pt idx="97">
                  <c:v>-2.3533210343129012</c:v>
                </c:pt>
                <c:pt idx="98">
                  <c:v>0.84047179796889326</c:v>
                </c:pt>
                <c:pt idx="99">
                  <c:v>1.3447548767502293</c:v>
                </c:pt>
              </c:numCache>
            </c:numRef>
          </c:xVal>
          <c:yVal>
            <c:numRef>
              <c:f>[0]!Hundred2</c:f>
              <c:numCache>
                <c:formatCode>0</c:formatCode>
                <c:ptCount val="100"/>
                <c:pt idx="0">
                  <c:v>22</c:v>
                </c:pt>
                <c:pt idx="1">
                  <c:v>33</c:v>
                </c:pt>
                <c:pt idx="2">
                  <c:v>39</c:v>
                </c:pt>
                <c:pt idx="3">
                  <c:v>34</c:v>
                </c:pt>
                <c:pt idx="4">
                  <c:v>26</c:v>
                </c:pt>
                <c:pt idx="5">
                  <c:v>20</c:v>
                </c:pt>
                <c:pt idx="6">
                  <c:v>28</c:v>
                </c:pt>
                <c:pt idx="7">
                  <c:v>30</c:v>
                </c:pt>
                <c:pt idx="8">
                  <c:v>21</c:v>
                </c:pt>
                <c:pt idx="9">
                  <c:v>27</c:v>
                </c:pt>
                <c:pt idx="10">
                  <c:v>27</c:v>
                </c:pt>
                <c:pt idx="11">
                  <c:v>23</c:v>
                </c:pt>
                <c:pt idx="12">
                  <c:v>33</c:v>
                </c:pt>
                <c:pt idx="13">
                  <c:v>28</c:v>
                </c:pt>
                <c:pt idx="14">
                  <c:v>25</c:v>
                </c:pt>
                <c:pt idx="15">
                  <c:v>38</c:v>
                </c:pt>
                <c:pt idx="16">
                  <c:v>24</c:v>
                </c:pt>
                <c:pt idx="17">
                  <c:v>31</c:v>
                </c:pt>
                <c:pt idx="18">
                  <c:v>24</c:v>
                </c:pt>
                <c:pt idx="19">
                  <c:v>28</c:v>
                </c:pt>
                <c:pt idx="20">
                  <c:v>33</c:v>
                </c:pt>
                <c:pt idx="21">
                  <c:v>28</c:v>
                </c:pt>
                <c:pt idx="22">
                  <c:v>25</c:v>
                </c:pt>
                <c:pt idx="23">
                  <c:v>20</c:v>
                </c:pt>
                <c:pt idx="24">
                  <c:v>34</c:v>
                </c:pt>
                <c:pt idx="25">
                  <c:v>31</c:v>
                </c:pt>
                <c:pt idx="26">
                  <c:v>28</c:v>
                </c:pt>
                <c:pt idx="27">
                  <c:v>31</c:v>
                </c:pt>
                <c:pt idx="28">
                  <c:v>32</c:v>
                </c:pt>
                <c:pt idx="29">
                  <c:v>29</c:v>
                </c:pt>
                <c:pt idx="30">
                  <c:v>30</c:v>
                </c:pt>
                <c:pt idx="31">
                  <c:v>22</c:v>
                </c:pt>
                <c:pt idx="32">
                  <c:v>29</c:v>
                </c:pt>
                <c:pt idx="33">
                  <c:v>39</c:v>
                </c:pt>
                <c:pt idx="34">
                  <c:v>23</c:v>
                </c:pt>
                <c:pt idx="35">
                  <c:v>33</c:v>
                </c:pt>
                <c:pt idx="36">
                  <c:v>39</c:v>
                </c:pt>
                <c:pt idx="37">
                  <c:v>21</c:v>
                </c:pt>
                <c:pt idx="38">
                  <c:v>33</c:v>
                </c:pt>
                <c:pt idx="39">
                  <c:v>31</c:v>
                </c:pt>
                <c:pt idx="40">
                  <c:v>26</c:v>
                </c:pt>
                <c:pt idx="41">
                  <c:v>35</c:v>
                </c:pt>
                <c:pt idx="42">
                  <c:v>20</c:v>
                </c:pt>
                <c:pt idx="43">
                  <c:v>33</c:v>
                </c:pt>
                <c:pt idx="44">
                  <c:v>23</c:v>
                </c:pt>
                <c:pt idx="45">
                  <c:v>35</c:v>
                </c:pt>
                <c:pt idx="46">
                  <c:v>31</c:v>
                </c:pt>
                <c:pt idx="47">
                  <c:v>25</c:v>
                </c:pt>
                <c:pt idx="48">
                  <c:v>27</c:v>
                </c:pt>
                <c:pt idx="49">
                  <c:v>21</c:v>
                </c:pt>
                <c:pt idx="50">
                  <c:v>22</c:v>
                </c:pt>
                <c:pt idx="51">
                  <c:v>25</c:v>
                </c:pt>
                <c:pt idx="52">
                  <c:v>22</c:v>
                </c:pt>
                <c:pt idx="53">
                  <c:v>24</c:v>
                </c:pt>
                <c:pt idx="54">
                  <c:v>35</c:v>
                </c:pt>
                <c:pt idx="55">
                  <c:v>23</c:v>
                </c:pt>
                <c:pt idx="56">
                  <c:v>34</c:v>
                </c:pt>
                <c:pt idx="57">
                  <c:v>39</c:v>
                </c:pt>
                <c:pt idx="58">
                  <c:v>24</c:v>
                </c:pt>
                <c:pt idx="59">
                  <c:v>28</c:v>
                </c:pt>
                <c:pt idx="60">
                  <c:v>32</c:v>
                </c:pt>
                <c:pt idx="61">
                  <c:v>39</c:v>
                </c:pt>
                <c:pt idx="62">
                  <c:v>25</c:v>
                </c:pt>
                <c:pt idx="63">
                  <c:v>25</c:v>
                </c:pt>
                <c:pt idx="64">
                  <c:v>30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30</c:v>
                </c:pt>
                <c:pt idx="69">
                  <c:v>35</c:v>
                </c:pt>
                <c:pt idx="70">
                  <c:v>34</c:v>
                </c:pt>
                <c:pt idx="71">
                  <c:v>28</c:v>
                </c:pt>
                <c:pt idx="72">
                  <c:v>31</c:v>
                </c:pt>
                <c:pt idx="73">
                  <c:v>36</c:v>
                </c:pt>
                <c:pt idx="74">
                  <c:v>29</c:v>
                </c:pt>
                <c:pt idx="75">
                  <c:v>36</c:v>
                </c:pt>
                <c:pt idx="76">
                  <c:v>32</c:v>
                </c:pt>
                <c:pt idx="77">
                  <c:v>40</c:v>
                </c:pt>
                <c:pt idx="78">
                  <c:v>38</c:v>
                </c:pt>
                <c:pt idx="79">
                  <c:v>40</c:v>
                </c:pt>
                <c:pt idx="80">
                  <c:v>26</c:v>
                </c:pt>
                <c:pt idx="81">
                  <c:v>28</c:v>
                </c:pt>
                <c:pt idx="82">
                  <c:v>37</c:v>
                </c:pt>
                <c:pt idx="83">
                  <c:v>30</c:v>
                </c:pt>
                <c:pt idx="84">
                  <c:v>37</c:v>
                </c:pt>
                <c:pt idx="85">
                  <c:v>21</c:v>
                </c:pt>
                <c:pt idx="86">
                  <c:v>22</c:v>
                </c:pt>
                <c:pt idx="87">
                  <c:v>30</c:v>
                </c:pt>
                <c:pt idx="88">
                  <c:v>39</c:v>
                </c:pt>
                <c:pt idx="89">
                  <c:v>32</c:v>
                </c:pt>
                <c:pt idx="90">
                  <c:v>32</c:v>
                </c:pt>
                <c:pt idx="91">
                  <c:v>26</c:v>
                </c:pt>
                <c:pt idx="92">
                  <c:v>36</c:v>
                </c:pt>
                <c:pt idx="93">
                  <c:v>37</c:v>
                </c:pt>
                <c:pt idx="94">
                  <c:v>20</c:v>
                </c:pt>
                <c:pt idx="95">
                  <c:v>22</c:v>
                </c:pt>
                <c:pt idx="96">
                  <c:v>37</c:v>
                </c:pt>
                <c:pt idx="97">
                  <c:v>22</c:v>
                </c:pt>
                <c:pt idx="98">
                  <c:v>37</c:v>
                </c:pt>
                <c:pt idx="99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9C-49F4-BACA-587A4567A397}"/>
            </c:ext>
          </c:extLst>
        </c:ser>
        <c:ser>
          <c:idx val="1"/>
          <c:order val="1"/>
          <c:tx>
            <c:v>Cohort Effect Size</c:v>
          </c:tx>
          <c:spPr>
            <a:ln w="28575">
              <a:noFill/>
            </a:ln>
          </c:spP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79C-49F4-BACA-587A4567A39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79C-49F4-BACA-587A4567A397}"/>
              </c:ext>
            </c:extLst>
          </c:dPt>
          <c:dLbls>
            <c:dLbl>
              <c:idx val="0"/>
              <c:tx>
                <c:strRef>
                  <c:f>'Template 100 students'!$E$104</c:f>
                  <c:strCache>
                    <c:ptCount val="1"/>
                    <c:pt idx="0">
                      <c:v>0.01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accent1"/>
                      </a:solidFill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{827D5630-4C5E-44FE-A5CD-A85596A5616C}</c15:txfldGUID>
                      <c15:f>'Template 100 students'!$E$104</c15:f>
                      <c15:dlblFieldTableCache>
                        <c:ptCount val="1"/>
                        <c:pt idx="0">
                          <c:v>0.01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79C-49F4-BACA-587A4567A3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9C-49F4-BACA-587A4567A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Calculations!$R$104:$R$105</c:f>
              <c:numCache>
                <c:formatCode>0.00</c:formatCode>
                <c:ptCount val="2"/>
                <c:pt idx="0">
                  <c:v>1.1766605171564554E-2</c:v>
                </c:pt>
                <c:pt idx="1">
                  <c:v>1.1766605171564554E-2</c:v>
                </c:pt>
              </c:numCache>
            </c:numRef>
          </c:xVal>
          <c:yVal>
            <c:numRef>
              <c:f>Calculations!$P$104:$P$105</c:f>
              <c:numCache>
                <c:formatCode>0</c:formatCode>
                <c:ptCount val="2"/>
                <c:pt idx="0">
                  <c:v>10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9C-49F4-BACA-587A4567A397}"/>
            </c:ext>
          </c:extLst>
        </c:ser>
        <c:ser>
          <c:idx val="2"/>
          <c:order val="2"/>
          <c:tx>
            <c:v>Avg Achievement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tx>
                <c:strRef>
                  <c:f>'Template 100 students'!$D$104</c:f>
                  <c:strCache>
                    <c:ptCount val="1"/>
                    <c:pt idx="0">
                      <c:v>29.66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1">
                      <a:solidFill>
                        <a:srgbClr val="00B050"/>
                      </a:solidFill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{458A59B7-A1E7-4552-ACCE-5240CA505F0F}</c15:txfldGUID>
                      <c15:f>'Template 100 students'!$D$104</c15:f>
                      <c15:dlblFieldTableCache>
                        <c:ptCount val="1"/>
                        <c:pt idx="0">
                          <c:v>29.66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79C-49F4-BACA-587A4567A39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9C-49F4-BACA-587A4567A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Calculations!$P$107:$P$108</c:f>
              <c:numCache>
                <c:formatCode>0.00</c:formatCode>
                <c:ptCount val="2"/>
                <c:pt idx="0">
                  <c:v>-3.0256984726880161</c:v>
                </c:pt>
                <c:pt idx="1">
                  <c:v>2.8576041130942373</c:v>
                </c:pt>
              </c:numCache>
            </c:numRef>
          </c:xVal>
          <c:yVal>
            <c:numRef>
              <c:f>Calculations!$R$107:$R$108</c:f>
              <c:numCache>
                <c:formatCode>General</c:formatCode>
                <c:ptCount val="2"/>
                <c:pt idx="0">
                  <c:v>29.66</c:v>
                </c:pt>
                <c:pt idx="1">
                  <c:v>29.66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79C-49F4-BACA-587A4567A397}"/>
            </c:ext>
          </c:extLst>
        </c:ser>
        <c:ser>
          <c:idx val="3"/>
          <c:order val="3"/>
          <c:tx>
            <c:v>Hinge Point</c:v>
          </c:tx>
          <c:spPr>
            <a:ln w="285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Calculations!$R$110:$R$111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xVal>
          <c:yVal>
            <c:numRef>
              <c:f>Calculations!$P$110:$P$111</c:f>
              <c:numCache>
                <c:formatCode>General</c:formatCode>
                <c:ptCount val="2"/>
                <c:pt idx="0">
                  <c:v>10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79C-49F4-BACA-587A4567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45416592"/>
        <c:axId val="-1897958448"/>
        <c:extLst/>
      </c:scatterChart>
      <c:valAx>
        <c:axId val="-1845416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050" b="1">
                    <a:solidFill>
                      <a:sysClr val="windowText" lastClr="000000"/>
                    </a:solidFill>
                  </a:rPr>
                  <a:t>Progress (effect size)</a:t>
                </a:r>
              </a:p>
            </c:rich>
          </c:tx>
          <c:layout>
            <c:manualLayout>
              <c:xMode val="edge"/>
              <c:yMode val="edge"/>
              <c:x val="0.39988349191733169"/>
              <c:y val="0.93736276521481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97958448"/>
        <c:crossesAt val="0"/>
        <c:crossBetween val="midCat"/>
      </c:valAx>
      <c:valAx>
        <c:axId val="-1897958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Achievement (Time 2 test score)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4541659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174413</xdr:colOff>
      <xdr:row>0</xdr:row>
      <xdr:rowOff>178646</xdr:rowOff>
    </xdr:from>
    <xdr:to>
      <xdr:col>0</xdr:col>
      <xdr:colOff>2741507</xdr:colOff>
      <xdr:row>36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413" y="178646"/>
          <a:ext cx="2567094" cy="6450754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800" b="1">
              <a:latin typeface="Calibri Light" pitchFamily="34" charset="0"/>
            </a:rPr>
            <a:t>Instructions</a:t>
          </a:r>
        </a:p>
        <a:p>
          <a:endParaRPr lang="en-NZ" sz="1100" baseline="0">
            <a:solidFill>
              <a:schemeClr val="dk1"/>
            </a:solidFill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r>
            <a:rPr lang="en-NZ" sz="1100" b="0" baseline="0">
              <a:solidFill>
                <a:schemeClr val="dk1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Use this worksheet to create charts for small cohorts up to 30 students.</a:t>
          </a:r>
        </a:p>
        <a:p>
          <a:endParaRPr lang="en-NZ" sz="1100" b="0" baseline="0">
            <a:solidFill>
              <a:schemeClr val="dk1"/>
            </a:solidFill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r>
            <a:rPr lang="en-NZ" sz="1100" b="0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sample data shows test scores for 11 students.</a:t>
          </a:r>
          <a:endParaRPr lang="en-NZ" sz="1100" b="0">
            <a:effectLst/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endParaRPr lang="en-NZ" sz="1100" baseline="0">
            <a:solidFill>
              <a:schemeClr val="dk1"/>
            </a:solidFill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r>
            <a:rPr lang="en-NZ" sz="1100" baseline="0">
              <a:solidFill>
                <a:schemeClr val="dk1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first chart plots the Progress &amp; Achievement data, the second chart adds the 0.4 hinge point (</a:t>
          </a:r>
          <a:r>
            <a:rPr lang="en-NZ" sz="1100" b="1" baseline="0">
              <a:solidFill>
                <a:srgbClr val="FF0000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dashed red line</a:t>
          </a:r>
          <a:r>
            <a:rPr lang="en-NZ" sz="1100" baseline="0">
              <a:solidFill>
                <a:schemeClr val="dk1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).</a:t>
          </a:r>
        </a:p>
        <a:p>
          <a:endParaRPr lang="en-NZ" sz="110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en-NZ" sz="1100" b="1">
              <a:solidFill>
                <a:srgbClr val="0070C0"/>
              </a:solidFill>
              <a:latin typeface="Calibri Light" pitchFamily="34" charset="0"/>
            </a:rPr>
            <a:t>Enter your student data</a:t>
          </a:r>
        </a:p>
        <a:p>
          <a:r>
            <a:rPr lang="en-NZ" sz="1100" b="0">
              <a:latin typeface="Calibri Light" panose="020F0302020204030204" pitchFamily="34" charset="0"/>
              <a:cs typeface="Calibri Light" panose="020F0302020204030204" pitchFamily="34" charset="0"/>
            </a:rPr>
            <a:t>Insert (copy</a:t>
          </a:r>
          <a:r>
            <a:rPr lang="en-NZ" sz="1100" b="0" baseline="0">
              <a:latin typeface="Calibri Light" panose="020F0302020204030204" pitchFamily="34" charset="0"/>
              <a:cs typeface="Calibri Light" panose="020F0302020204030204" pitchFamily="34" charset="0"/>
            </a:rPr>
            <a:t> and paste) your student data into the first three columns of the table:</a:t>
          </a:r>
        </a:p>
        <a:p>
          <a:endParaRPr lang="en-NZ" sz="1100" b="0" baseline="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en-NZ" sz="1100" b="0" baseline="0">
              <a:latin typeface="Calibri Light" panose="020F0302020204030204" pitchFamily="34" charset="0"/>
              <a:cs typeface="Calibri Light" panose="020F0302020204030204" pitchFamily="34" charset="0"/>
            </a:rPr>
            <a:t>Column B: Student Name</a:t>
          </a:r>
        </a:p>
        <a:p>
          <a:r>
            <a:rPr lang="en-NZ" sz="1100" b="0" baseline="0">
              <a:latin typeface="Calibri Light" panose="020F0302020204030204" pitchFamily="34" charset="0"/>
              <a:cs typeface="Calibri Light" panose="020F0302020204030204" pitchFamily="34" charset="0"/>
            </a:rPr>
            <a:t>Column C: Test Score at Time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 b="0" baseline="0">
              <a:solidFill>
                <a:schemeClr val="dk1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D: Test Score at Time 2</a:t>
          </a:r>
        </a:p>
        <a:p>
          <a:endParaRPr lang="en-NZ" sz="1100" b="0" baseline="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 b="0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Effect sizes will only be calculated if there is data in all three columns (B, C &amp; D). </a:t>
          </a:r>
          <a:endParaRPr lang="en-NZ" sz="1100" b="0">
            <a:effectLst/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endParaRPr lang="en-NZ" sz="1100" baseline="0">
            <a:latin typeface="Calibri Light" pitchFamily="34" charset="0"/>
          </a:endParaRPr>
        </a:p>
        <a:p>
          <a:pPr marL="0" indent="0"/>
          <a:r>
            <a:rPr lang="en-NZ" sz="1100" b="1" baseline="0">
              <a:solidFill>
                <a:schemeClr val="dk1"/>
              </a:solidFill>
              <a:latin typeface="Calibri Light" pitchFamily="34" charset="0"/>
              <a:ea typeface="+mn-ea"/>
              <a:cs typeface="+mn-cs"/>
            </a:rPr>
            <a:t>Important:</a:t>
          </a:r>
          <a:r>
            <a:rPr lang="en-NZ" sz="1100" baseline="0">
              <a:solidFill>
                <a:schemeClr val="dk1"/>
              </a:solidFill>
              <a:latin typeface="Calibri Light" pitchFamily="34" charset="0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NZ" sz="1100" baseline="0">
              <a:solidFill>
                <a:schemeClr val="dk1"/>
              </a:solidFill>
              <a:latin typeface="Calibri Light" pitchFamily="34" charset="0"/>
              <a:ea typeface="+mn-ea"/>
              <a:cs typeface="+mn-cs"/>
            </a:rPr>
            <a:t>To remove data, select cells in column B to D, then right click and select "Clear Contents". </a:t>
          </a:r>
        </a:p>
        <a:p>
          <a:endParaRPr lang="en-NZ" sz="1100" baseline="0">
            <a:latin typeface="Calibri Light" pitchFamily="34" charset="0"/>
          </a:endParaRPr>
        </a:p>
        <a:p>
          <a:endParaRPr lang="en-NZ" sz="1100" baseline="0">
            <a:latin typeface="Calibri Light" pitchFamily="34" charset="0"/>
          </a:endParaRPr>
        </a:p>
        <a:p>
          <a:r>
            <a:rPr lang="en-NZ" sz="1100" b="1" baseline="0">
              <a:solidFill>
                <a:srgbClr val="0070C0"/>
              </a:solidFill>
              <a:latin typeface="Calibri Light" pitchFamily="34" charset="0"/>
            </a:rPr>
            <a:t>Interpretation</a:t>
          </a:r>
        </a:p>
        <a:p>
          <a:r>
            <a:rPr lang="en-NZ" sz="1100" baseline="0">
              <a:latin typeface="Calibri Light" pitchFamily="34" charset="0"/>
            </a:rPr>
            <a:t>The black horizontal line represents the </a:t>
          </a:r>
          <a:r>
            <a:rPr lang="en-NZ" sz="1100" b="1" baseline="0">
              <a:latin typeface="Calibri Light" pitchFamily="34" charset="0"/>
            </a:rPr>
            <a:t>Average Achievement </a:t>
          </a:r>
          <a:r>
            <a:rPr lang="en-NZ" sz="1100" baseline="0">
              <a:latin typeface="Calibri Light" pitchFamily="34" charset="0"/>
            </a:rPr>
            <a:t>of the Cohort; the black vertical line represents the </a:t>
          </a:r>
          <a:r>
            <a:rPr lang="en-NZ" sz="1100" b="1" baseline="0">
              <a:latin typeface="Calibri Light" pitchFamily="34" charset="0"/>
            </a:rPr>
            <a:t>Cohort Effect Size</a:t>
          </a:r>
          <a:r>
            <a:rPr lang="en-NZ" sz="1100" baseline="0">
              <a:latin typeface="Calibri Light" pitchFamily="34" charset="0"/>
            </a:rPr>
            <a:t>. The red vertical dashed line in the second chart is the </a:t>
          </a:r>
          <a:r>
            <a:rPr lang="en-NZ" sz="1100" b="1" baseline="0">
              <a:latin typeface="Calibri Light" pitchFamily="34" charset="0"/>
            </a:rPr>
            <a:t>Hinge Point </a:t>
          </a:r>
          <a:r>
            <a:rPr lang="en-NZ" sz="1100" baseline="0">
              <a:latin typeface="Calibri Light" pitchFamily="34" charset="0"/>
            </a:rPr>
            <a:t>(0.4).</a:t>
          </a:r>
        </a:p>
        <a:p>
          <a:endParaRPr lang="en-NZ" sz="1100" baseline="0">
            <a:solidFill>
              <a:schemeClr val="dk1"/>
            </a:solidFill>
            <a:latin typeface="Calibri Light" pitchFamily="34" charset="0"/>
            <a:ea typeface="+mn-ea"/>
            <a:cs typeface="+mn-cs"/>
          </a:endParaRPr>
        </a:p>
        <a:p>
          <a:endParaRPr lang="en-NZ" sz="1200" baseline="0">
            <a:latin typeface="Calibri Light" pitchFamily="34" charset="0"/>
          </a:endParaRPr>
        </a:p>
        <a:p>
          <a:endParaRPr lang="en-NZ" sz="1200" baseline="0">
            <a:latin typeface="Calibri Light" pitchFamily="34" charset="0"/>
          </a:endParaRPr>
        </a:p>
        <a:p>
          <a:endParaRPr lang="en-NZ" sz="1200" baseline="0">
            <a:latin typeface="Calibri Light" pitchFamily="34" charset="0"/>
          </a:endParaRPr>
        </a:p>
        <a:p>
          <a:endParaRPr lang="en-NZ" sz="1200">
            <a:latin typeface="Calibri Light" pitchFamily="34" charset="0"/>
          </a:endParaRPr>
        </a:p>
        <a:p>
          <a:endParaRPr lang="en-NZ" sz="1100">
            <a:latin typeface="Calibri Light" pitchFamily="34" charset="0"/>
          </a:endParaRPr>
        </a:p>
        <a:p>
          <a:endParaRPr lang="en-NZ" sz="1100">
            <a:latin typeface="Calibri Light" pitchFamily="34" charset="0"/>
          </a:endParaRPr>
        </a:p>
      </xdr:txBody>
    </xdr:sp>
    <xdr:clientData/>
  </xdr:twoCellAnchor>
  <xdr:twoCellAnchor>
    <xdr:from>
      <xdr:col>5</xdr:col>
      <xdr:colOff>211666</xdr:colOff>
      <xdr:row>1</xdr:row>
      <xdr:rowOff>10583</xdr:rowOff>
    </xdr:from>
    <xdr:to>
      <xdr:col>18</xdr:col>
      <xdr:colOff>106680</xdr:colOff>
      <xdr:row>32</xdr:row>
      <xdr:rowOff>15240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222884</xdr:colOff>
      <xdr:row>33</xdr:row>
      <xdr:rowOff>91441</xdr:rowOff>
    </xdr:from>
    <xdr:to>
      <xdr:col>18</xdr:col>
      <xdr:colOff>117284</xdr:colOff>
      <xdr:row>64</xdr:row>
      <xdr:rowOff>95761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0.00668</cdr:x>
      <cdr:y>0.0086</cdr:y>
    </cdr:from>
    <cdr:to>
      <cdr:x>0.38964</cdr:x>
      <cdr:y>0.06823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F067076-B8DF-4F0A-9230-6E854337819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2910366" cy="35246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0.00669</cdr:x>
      <cdr:y>0.0086</cdr:y>
    </cdr:from>
    <cdr:to>
      <cdr:x>0.38968</cdr:x>
      <cdr:y>0.06824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0752C2E-7C7A-A53E-B4A6-BB32038263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2910416" cy="35247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193041</xdr:colOff>
      <xdr:row>0</xdr:row>
      <xdr:rowOff>168486</xdr:rowOff>
    </xdr:from>
    <xdr:to>
      <xdr:col>18</xdr:col>
      <xdr:colOff>87441</xdr:colOff>
      <xdr:row>31</xdr:row>
      <xdr:rowOff>171966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180975</xdr:colOff>
      <xdr:row>0</xdr:row>
      <xdr:rowOff>171450</xdr:rowOff>
    </xdr:from>
    <xdr:to>
      <xdr:col>0</xdr:col>
      <xdr:colOff>2748069</xdr:colOff>
      <xdr:row>37</xdr:row>
      <xdr:rowOff>175260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74FCC95-28A1-4174-B4FA-F5C3365D3FA5}"/>
            </a:ext>
          </a:extLst>
        </xdr:cNvPr>
        <xdr:cNvSpPr txBox="1"/>
      </xdr:nvSpPr>
      <xdr:spPr>
        <a:xfrm>
          <a:off x="180975" y="171450"/>
          <a:ext cx="2567094" cy="6785610"/>
        </a:xfrm>
        <a:prstGeom prst="rect">
          <a:avLst/>
        </a:prstGeom>
        <a:solidFill>
          <a:sysClr val="window" lastClr="FFFFFF">
            <a:lumMod val="95000"/>
          </a:sysClr>
        </a:soli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Instructions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Use this worksheet to create charts for small cohorts up to 50 students.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sample data shows test scores for 11 students.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first chart plots the Progress &amp; Achievement data, the second chart adds the 0.4 hinge point (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dashed red line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Enter your student data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Insert (copy and paste) your student data into the first three columns of the table: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B: Student Name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C: Test Score at Time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D: Test Score at Time 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Effect sizes will only be calculated if there is data in all three columns (B, C &amp; D).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Important: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To remove data, select cells in column B to D, then right click and select "Clear Contents".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Interpretation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The black horizontal line represents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Average Achievement 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of the Cohort; the black vertical line represents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Cohort Effect Size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. The red vertical dashed line in the second chart is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Hinge Point 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(0.4).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32</xdr:row>
      <xdr:rowOff>137160</xdr:rowOff>
    </xdr:from>
    <xdr:to>
      <xdr:col>18</xdr:col>
      <xdr:colOff>84900</xdr:colOff>
      <xdr:row>63</xdr:row>
      <xdr:rowOff>140640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0A0E0CB-6432-4D01-A772-F6BFC3ACE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0.00669</cdr:x>
      <cdr:y>0.0086</cdr:y>
    </cdr:from>
    <cdr:to>
      <cdr:x>0.38967</cdr:x>
      <cdr:y>0.06825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F067076-B8DF-4F0A-9230-6E854337819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2910366" cy="35246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0.00669</cdr:x>
      <cdr:y>0.0086</cdr:y>
    </cdr:from>
    <cdr:to>
      <cdr:x>0.38968</cdr:x>
      <cdr:y>0.06825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0752C2E-7C7A-A53E-B4A6-BB32038263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2910416" cy="3524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224367</xdr:colOff>
      <xdr:row>0</xdr:row>
      <xdr:rowOff>179917</xdr:rowOff>
    </xdr:from>
    <xdr:to>
      <xdr:col>18</xdr:col>
      <xdr:colOff>118767</xdr:colOff>
      <xdr:row>32</xdr:row>
      <xdr:rowOff>517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167640</xdr:colOff>
      <xdr:row>1</xdr:row>
      <xdr:rowOff>0</xdr:rowOff>
    </xdr:from>
    <xdr:to>
      <xdr:col>0</xdr:col>
      <xdr:colOff>2734734</xdr:colOff>
      <xdr:row>40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437951-77CD-4BA4-A369-8EAB7B6541EC}"/>
            </a:ext>
          </a:extLst>
        </xdr:cNvPr>
        <xdr:cNvSpPr txBox="1"/>
      </xdr:nvSpPr>
      <xdr:spPr>
        <a:xfrm>
          <a:off x="167640" y="182880"/>
          <a:ext cx="2567094" cy="7284720"/>
        </a:xfrm>
        <a:prstGeom prst="rect">
          <a:avLst/>
        </a:prstGeom>
        <a:solidFill>
          <a:sysClr val="window" lastClr="FFFFFF">
            <a:lumMod val="95000"/>
          </a:sysClr>
        </a:solidFill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Instructions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Use this worksheet to create charts for small cohorts up to 100 students.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sample data shows test scores for 11 students.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The first chart plots the Progress &amp; Achievement data, the second chart adds the 0.4 hinge point (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dashed red line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Enter your student data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Insert (copy and paste) your student data into the first three columns of the table: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B: Student Name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C: Test Score at Time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Column D: Test Score at Time 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anose="020F0302020204030204" pitchFamily="34" charset="0"/>
            <a:ea typeface="+mn-ea"/>
            <a:cs typeface="Calibri Light" panose="020F03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Effect sizes will only be calculated if there is data in all three columns (B, C &amp; D).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Important: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To remove data, select cells in column B to D, then right click and select "Clear Contents".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Interpretation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The black horizontal line represents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Average Achievement 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of the Cohort; the black vertical line represents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Cohort Effect Size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. The red vertical dashed line in the second chart is the </a:t>
          </a:r>
          <a:r>
            <a:rPr kumimoji="0" lang="en-NZ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Hinge Point </a:t>
          </a:r>
          <a:r>
            <a:rPr kumimoji="0" lang="en-NZ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 Light" pitchFamily="34" charset="0"/>
              <a:ea typeface="+mn-ea"/>
              <a:cs typeface="+mn-cs"/>
            </a:rPr>
            <a:t>(0.4).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NZ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Light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228600</xdr:colOff>
      <xdr:row>33</xdr:row>
      <xdr:rowOff>45720</xdr:rowOff>
    </xdr:from>
    <xdr:to>
      <xdr:col>18</xdr:col>
      <xdr:colOff>123000</xdr:colOff>
      <xdr:row>64</xdr:row>
      <xdr:rowOff>49200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52AFAD-2262-4EED-A211-68C820FE9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0.00529</cdr:x>
      <cdr:y>0.00859</cdr:y>
    </cdr:from>
    <cdr:to>
      <cdr:x>0.38829</cdr:x>
      <cdr:y>0.06816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986894AE-50F1-812B-46C1-1B6C659904E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218" y="50800"/>
          <a:ext cx="2910416" cy="352473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0.00669</cdr:x>
      <cdr:y>0.0086</cdr:y>
    </cdr:from>
    <cdr:to>
      <cdr:x>0.38968</cdr:x>
      <cdr:y>0.06825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0752C2E-7C7A-A53E-B4A6-BB32038263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2910416" cy="352473"/>
        </a:xfrm>
        <a:prstGeom xmlns:a="http://schemas.openxmlformats.org/drawingml/2006/main" prst="rect">
          <a:avLst/>
        </a:prstGeom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udent30RawData" displayName="Student30RawData" ref="B2:E32" totalsRowShown="0" headerRowDxfId="22" dataDxfId="20" headerRowBorderDxfId="21" tableBorderDxfId="19" totalsRowBorderDxfId="18">
  <autoFilter ref="B2:E32" xr:uid="{00000000-0009-0000-0100-000001000000}"/>
  <sortState xmlns:xlrd2="http://schemas.microsoft.com/office/spreadsheetml/2017/richdata2" ref="B3:E33">
    <sortCondition ref="B2:B33"/>
  </sortState>
  <tableColumns count="4">
    <tableColumn id="1" xr3:uid="{00000000-0010-0000-0000-000001000000}" name="Student" dataDxfId="17"/>
    <tableColumn id="2" xr3:uid="{00000000-0010-0000-0000-000002000000}" name="Time 1" dataDxfId="16"/>
    <tableColumn id="3" xr3:uid="{00000000-0010-0000-0000-000003000000}" name="Time 2" dataDxfId="15"/>
    <tableColumn id="4" xr3:uid="{00000000-0010-0000-0000-000004000000}" name="Effect size" dataDxfId="14">
      <calculatedColumnFormula>IFERROR(IF(COUNTA(B3,C3,D3)=3,(D3-C3)/$D$36,""),"")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udent50RawData" displayName="Student50RawData" ref="B2:E52" totalsRowShown="0" headerRowDxfId="13" dataDxfId="11" headerRowBorderDxfId="12">
  <autoFilter ref="B2:E52" xr:uid="{00000000-0009-0000-0100-000002000000}"/>
  <sortState xmlns:xlrd2="http://schemas.microsoft.com/office/spreadsheetml/2017/richdata2" ref="B3:E52">
    <sortCondition descending="1" ref="D2:D52"/>
  </sortState>
  <tableColumns count="4">
    <tableColumn id="1" xr3:uid="{00000000-0010-0000-0100-000001000000}" name="Student" dataDxfId="10"/>
    <tableColumn id="2" xr3:uid="{00000000-0010-0000-0100-000002000000}" name="Time 1" dataDxfId="9"/>
    <tableColumn id="3" xr3:uid="{00000000-0010-0000-0100-000003000000}" name="Time 2" dataDxfId="8"/>
    <tableColumn id="4" xr3:uid="{00000000-0010-0000-0100-000004000000}" name="Effect size" dataDxfId="7">
      <calculatedColumnFormula>IFERROR(IF(COUNTA(B3,C3,D3)=3,(D3-C3)/$D$56,""),"")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tudent100RawData" displayName="Student100RawData" ref="B2:E102" totalsRowShown="0" headerRowDxfId="6" dataDxfId="4" headerRowBorderDxfId="5">
  <autoFilter ref="B2:E102" xr:uid="{00000000-0009-0000-0100-000003000000}"/>
  <sortState xmlns:xlrd2="http://schemas.microsoft.com/office/spreadsheetml/2017/richdata2" ref="B3:E32">
    <sortCondition ref="B2:B32"/>
  </sortState>
  <tableColumns count="4">
    <tableColumn id="1" xr3:uid="{00000000-0010-0000-0200-000001000000}" name="Student" dataDxfId="3"/>
    <tableColumn id="2" xr3:uid="{00000000-0010-0000-0200-000002000000}" name="Time 1" dataDxfId="2"/>
    <tableColumn id="3" xr3:uid="{00000000-0010-0000-0200-000003000000}" name="Time 2" dataDxfId="1"/>
    <tableColumn id="4" xr3:uid="{00000000-0010-0000-0200-000004000000}" name="Effect size" dataDxfId="0">
      <calculatedColumnFormula>IFERROR(IF(COUNTA(B3,C3,D3)=3,(D3-C3)/$D$106,""),"")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79998168889431442"/>
  </sheetPr>
  <dimension ref="B2:E40"/>
  <sheetViews>
    <sheetView showGridLines="0" tabSelected="1" zoomScale="90" zoomScaleNormal="90" zoomScalePageLayoutView="80" workbookViewId="0">
      <selection activeCell="W27" sqref="W27"/>
    </sheetView>
  </sheetViews>
  <sheetFormatPr defaultColWidth="8.85546875" defaultRowHeight="15" x14ac:dyDescent="0.25"/>
  <cols>
    <col min="1" max="1" width="42.28515625" customWidth="1"/>
    <col min="2" max="2" width="11.28515625" customWidth="1"/>
    <col min="3" max="4" width="10" bestFit="1" customWidth="1"/>
    <col min="5" max="5" width="13" bestFit="1" customWidth="1"/>
  </cols>
  <sheetData>
    <row r="2" spans="2:5" x14ac:dyDescent="0.25">
      <c r="B2" s="31" t="s">
        <v>5</v>
      </c>
      <c r="C2" s="32" t="s">
        <v>0</v>
      </c>
      <c r="D2" s="32" t="s">
        <v>1</v>
      </c>
      <c r="E2" s="33" t="s">
        <v>2</v>
      </c>
    </row>
    <row r="3" spans="2:5" x14ac:dyDescent="0.25">
      <c r="B3" s="43" t="s">
        <v>113</v>
      </c>
      <c r="C3" s="44">
        <v>44</v>
      </c>
      <c r="D3" s="44">
        <v>48</v>
      </c>
      <c r="E3" s="45">
        <f>IFERROR(IF(COUNTA(B3,C3,D3)=3,(D3-C3)/$D$36,""),"")</f>
        <v>0.28010666568810899</v>
      </c>
    </row>
    <row r="4" spans="2:5" x14ac:dyDescent="0.25">
      <c r="B4" s="43" t="s">
        <v>114</v>
      </c>
      <c r="C4" s="44">
        <v>57</v>
      </c>
      <c r="D4" s="44">
        <v>66</v>
      </c>
      <c r="E4" s="45">
        <f t="shared" ref="E4:E13" si="0">IFERROR(IF(COUNTA(B4,C4,D4)=3,(D4-C4)/$D$36,""),"")</f>
        <v>0.63023999779824513</v>
      </c>
    </row>
    <row r="5" spans="2:5" x14ac:dyDescent="0.25">
      <c r="B5" s="43" t="s">
        <v>115</v>
      </c>
      <c r="C5" s="44">
        <v>37</v>
      </c>
      <c r="D5" s="44">
        <v>52</v>
      </c>
      <c r="E5" s="45">
        <f t="shared" si="0"/>
        <v>1.0503999963304087</v>
      </c>
    </row>
    <row r="6" spans="2:5" x14ac:dyDescent="0.25">
      <c r="B6" s="43" t="s">
        <v>116</v>
      </c>
      <c r="C6" s="44">
        <v>82</v>
      </c>
      <c r="D6" s="44">
        <v>78</v>
      </c>
      <c r="E6" s="45">
        <f t="shared" si="0"/>
        <v>-0.28010666568810899</v>
      </c>
    </row>
    <row r="7" spans="2:5" x14ac:dyDescent="0.25">
      <c r="B7" s="43" t="s">
        <v>117</v>
      </c>
      <c r="C7" s="44">
        <v>39</v>
      </c>
      <c r="D7" s="44">
        <v>62</v>
      </c>
      <c r="E7" s="45">
        <f t="shared" si="0"/>
        <v>1.6106133277066266</v>
      </c>
    </row>
    <row r="8" spans="2:5" x14ac:dyDescent="0.25">
      <c r="B8" s="43" t="s">
        <v>118</v>
      </c>
      <c r="C8" s="44">
        <v>46</v>
      </c>
      <c r="D8" s="44">
        <v>64</v>
      </c>
      <c r="E8" s="45">
        <f t="shared" si="0"/>
        <v>1.2604799955964903</v>
      </c>
    </row>
    <row r="9" spans="2:5" x14ac:dyDescent="0.25">
      <c r="B9" s="43" t="s">
        <v>119</v>
      </c>
      <c r="C9" s="44">
        <v>57</v>
      </c>
      <c r="D9" s="44">
        <v>73</v>
      </c>
      <c r="E9" s="45">
        <f t="shared" si="0"/>
        <v>1.120426662752436</v>
      </c>
    </row>
    <row r="10" spans="2:5" x14ac:dyDescent="0.25">
      <c r="B10" s="43" t="s">
        <v>120</v>
      </c>
      <c r="C10" s="44">
        <v>63</v>
      </c>
      <c r="D10" s="44">
        <v>69</v>
      </c>
      <c r="E10" s="45">
        <f t="shared" si="0"/>
        <v>0.42015999853216346</v>
      </c>
    </row>
    <row r="11" spans="2:5" x14ac:dyDescent="0.25">
      <c r="B11" s="43" t="s">
        <v>121</v>
      </c>
      <c r="C11" s="44">
        <v>68</v>
      </c>
      <c r="D11" s="44">
        <v>71</v>
      </c>
      <c r="E11" s="45">
        <f t="shared" si="0"/>
        <v>0.21007999926608173</v>
      </c>
    </row>
    <row r="12" spans="2:5" x14ac:dyDescent="0.25">
      <c r="B12" s="43" t="s">
        <v>8</v>
      </c>
      <c r="C12" s="44">
        <v>29</v>
      </c>
      <c r="D12" s="44">
        <v>35</v>
      </c>
      <c r="E12" s="45">
        <f t="shared" si="0"/>
        <v>0.42015999853216346</v>
      </c>
    </row>
    <row r="13" spans="2:5" x14ac:dyDescent="0.25">
      <c r="B13" s="43" t="s">
        <v>122</v>
      </c>
      <c r="C13" s="44">
        <v>67</v>
      </c>
      <c r="D13" s="44">
        <v>68</v>
      </c>
      <c r="E13" s="45">
        <f t="shared" si="0"/>
        <v>7.0026666422027248E-2</v>
      </c>
    </row>
    <row r="14" spans="2:5" x14ac:dyDescent="0.25">
      <c r="B14" s="43" t="s">
        <v>20</v>
      </c>
      <c r="C14" s="44"/>
      <c r="D14" s="44"/>
      <c r="E14" s="45" t="str">
        <f t="shared" ref="E14:E32" si="1">IFERROR(IF(COUNTA(B14,C14,D14)=3,(D14-C14)/$D$36,""),"")</f>
        <v/>
      </c>
    </row>
    <row r="15" spans="2:5" x14ac:dyDescent="0.25">
      <c r="B15" s="43" t="s">
        <v>21</v>
      </c>
      <c r="C15" s="44"/>
      <c r="D15" s="44"/>
      <c r="E15" s="45" t="str">
        <f t="shared" si="1"/>
        <v/>
      </c>
    </row>
    <row r="16" spans="2:5" x14ac:dyDescent="0.25">
      <c r="B16" s="43" t="s">
        <v>22</v>
      </c>
      <c r="C16" s="44"/>
      <c r="D16" s="44"/>
      <c r="E16" s="45" t="str">
        <f t="shared" si="1"/>
        <v/>
      </c>
    </row>
    <row r="17" spans="2:5" x14ac:dyDescent="0.25">
      <c r="B17" s="43" t="s">
        <v>23</v>
      </c>
      <c r="C17" s="44"/>
      <c r="D17" s="44"/>
      <c r="E17" s="45" t="str">
        <f t="shared" si="1"/>
        <v/>
      </c>
    </row>
    <row r="18" spans="2:5" x14ac:dyDescent="0.25">
      <c r="B18" s="43" t="s">
        <v>24</v>
      </c>
      <c r="C18" s="44"/>
      <c r="D18" s="44"/>
      <c r="E18" s="45" t="str">
        <f t="shared" si="1"/>
        <v/>
      </c>
    </row>
    <row r="19" spans="2:5" x14ac:dyDescent="0.25">
      <c r="B19" s="43" t="s">
        <v>25</v>
      </c>
      <c r="C19" s="44"/>
      <c r="D19" s="44"/>
      <c r="E19" s="45" t="str">
        <f t="shared" si="1"/>
        <v/>
      </c>
    </row>
    <row r="20" spans="2:5" x14ac:dyDescent="0.25">
      <c r="B20" s="43" t="s">
        <v>26</v>
      </c>
      <c r="C20" s="44"/>
      <c r="D20" s="44"/>
      <c r="E20" s="45" t="str">
        <f t="shared" si="1"/>
        <v/>
      </c>
    </row>
    <row r="21" spans="2:5" x14ac:dyDescent="0.25">
      <c r="B21" s="43" t="s">
        <v>27</v>
      </c>
      <c r="C21" s="44"/>
      <c r="D21" s="44"/>
      <c r="E21" s="45" t="str">
        <f t="shared" si="1"/>
        <v/>
      </c>
    </row>
    <row r="22" spans="2:5" x14ac:dyDescent="0.25">
      <c r="B22" s="43" t="s">
        <v>28</v>
      </c>
      <c r="C22" s="44"/>
      <c r="D22" s="44"/>
      <c r="E22" s="45" t="str">
        <f t="shared" si="1"/>
        <v/>
      </c>
    </row>
    <row r="23" spans="2:5" x14ac:dyDescent="0.25">
      <c r="B23" s="43" t="s">
        <v>29</v>
      </c>
      <c r="C23" s="44"/>
      <c r="D23" s="44"/>
      <c r="E23" s="45" t="str">
        <f t="shared" si="1"/>
        <v/>
      </c>
    </row>
    <row r="24" spans="2:5" x14ac:dyDescent="0.25">
      <c r="B24" s="43" t="s">
        <v>30</v>
      </c>
      <c r="C24" s="44"/>
      <c r="D24" s="44"/>
      <c r="E24" s="45" t="str">
        <f t="shared" si="1"/>
        <v/>
      </c>
    </row>
    <row r="25" spans="2:5" x14ac:dyDescent="0.25">
      <c r="B25" s="43" t="s">
        <v>31</v>
      </c>
      <c r="C25" s="44"/>
      <c r="D25" s="44"/>
      <c r="E25" s="45" t="str">
        <f t="shared" si="1"/>
        <v/>
      </c>
    </row>
    <row r="26" spans="2:5" x14ac:dyDescent="0.25">
      <c r="B26" s="43" t="s">
        <v>32</v>
      </c>
      <c r="C26" s="44"/>
      <c r="D26" s="44"/>
      <c r="E26" s="45" t="str">
        <f t="shared" si="1"/>
        <v/>
      </c>
    </row>
    <row r="27" spans="2:5" x14ac:dyDescent="0.25">
      <c r="B27" s="43" t="s">
        <v>33</v>
      </c>
      <c r="C27" s="44"/>
      <c r="D27" s="44"/>
      <c r="E27" s="45" t="str">
        <f t="shared" si="1"/>
        <v/>
      </c>
    </row>
    <row r="28" spans="2:5" x14ac:dyDescent="0.25">
      <c r="B28" s="43" t="s">
        <v>34</v>
      </c>
      <c r="C28" s="44"/>
      <c r="D28" s="44"/>
      <c r="E28" s="45" t="str">
        <f t="shared" si="1"/>
        <v/>
      </c>
    </row>
    <row r="29" spans="2:5" x14ac:dyDescent="0.25">
      <c r="B29" s="43" t="s">
        <v>35</v>
      </c>
      <c r="C29" s="44"/>
      <c r="D29" s="44"/>
      <c r="E29" s="45" t="str">
        <f t="shared" si="1"/>
        <v/>
      </c>
    </row>
    <row r="30" spans="2:5" x14ac:dyDescent="0.25">
      <c r="B30" s="43" t="s">
        <v>36</v>
      </c>
      <c r="C30" s="44"/>
      <c r="D30" s="44"/>
      <c r="E30" s="45" t="str">
        <f t="shared" si="1"/>
        <v/>
      </c>
    </row>
    <row r="31" spans="2:5" x14ac:dyDescent="0.25">
      <c r="B31" s="43" t="s">
        <v>37</v>
      </c>
      <c r="C31" s="44"/>
      <c r="D31" s="44"/>
      <c r="E31" s="45" t="str">
        <f t="shared" si="1"/>
        <v/>
      </c>
    </row>
    <row r="32" spans="2:5" x14ac:dyDescent="0.25">
      <c r="B32" s="43" t="s">
        <v>38</v>
      </c>
      <c r="C32" s="46"/>
      <c r="D32" s="46"/>
      <c r="E32" s="47" t="str">
        <f t="shared" si="1"/>
        <v/>
      </c>
    </row>
    <row r="33" spans="2:5" x14ac:dyDescent="0.25">
      <c r="E33" s="16"/>
    </row>
    <row r="34" spans="2:5" x14ac:dyDescent="0.25">
      <c r="B34" s="21" t="s">
        <v>3</v>
      </c>
      <c r="C34" s="19">
        <f>AVERAGE(C3:C32)</f>
        <v>53.545454545454547</v>
      </c>
      <c r="D34" s="19">
        <f>AVERAGE(D3:D32)</f>
        <v>62.363636363636367</v>
      </c>
      <c r="E34" s="19">
        <f>(D34-C34)/$D$36</f>
        <v>0.61750787663060402</v>
      </c>
    </row>
    <row r="35" spans="2:5" x14ac:dyDescent="0.25">
      <c r="B35" s="21" t="s">
        <v>4</v>
      </c>
      <c r="C35" s="19">
        <f>STDEV(C3:C32)</f>
        <v>15.964733861631618</v>
      </c>
      <c r="D35" s="19">
        <f>STDEV(D3:D32)</f>
        <v>12.595814600673734</v>
      </c>
      <c r="E35" s="19"/>
    </row>
    <row r="36" spans="2:5" x14ac:dyDescent="0.25">
      <c r="B36" s="21" t="s">
        <v>127</v>
      </c>
      <c r="C36" s="22"/>
      <c r="D36" s="19">
        <f>AVERAGE(C35:D35)</f>
        <v>14.280274231152676</v>
      </c>
      <c r="E36" s="20"/>
    </row>
    <row r="38" spans="2:5" x14ac:dyDescent="0.25">
      <c r="B38" s="38" t="s">
        <v>125</v>
      </c>
      <c r="C38" s="23"/>
      <c r="D38" s="24"/>
      <c r="E38" s="39">
        <f>D34</f>
        <v>62.363636363636367</v>
      </c>
    </row>
    <row r="39" spans="2:5" x14ac:dyDescent="0.25">
      <c r="B39" s="40" t="s">
        <v>123</v>
      </c>
      <c r="D39" s="25"/>
      <c r="E39" s="56">
        <f>E34</f>
        <v>0.61750787663060402</v>
      </c>
    </row>
    <row r="40" spans="2:5" x14ac:dyDescent="0.25">
      <c r="B40" s="41" t="s">
        <v>126</v>
      </c>
      <c r="C40" s="26"/>
      <c r="D40" s="27"/>
      <c r="E40" s="57">
        <v>0.4</v>
      </c>
    </row>
  </sheetData>
  <sheetProtection sheet="1" objects="1" scenarios="1"/>
  <phoneticPr fontId="27" type="noConversion"/>
  <dataValidations count="1">
    <dataValidation type="decimal" errorStyle="warning" allowBlank="1" showInputMessage="1" showErrorMessage="1" errorTitle="Input Error" error="A numeric value is required for Time 1 and Time 2 data." sqref="C3:D32" xr:uid="{25D91A4E-66A4-443D-9CEB-1B14B054F9AB}">
      <formula1>0</formula1>
      <formula2>1000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</sheetPr>
  <dimension ref="B2:E60"/>
  <sheetViews>
    <sheetView showGridLines="0" zoomScale="90" zoomScaleNormal="90" zoomScalePageLayoutView="80" workbookViewId="0">
      <selection activeCell="E31" sqref="E31"/>
    </sheetView>
  </sheetViews>
  <sheetFormatPr defaultColWidth="8.85546875" defaultRowHeight="15" x14ac:dyDescent="0.25"/>
  <cols>
    <col min="1" max="1" width="42.28515625" customWidth="1"/>
    <col min="2" max="2" width="11.28515625" customWidth="1"/>
    <col min="3" max="4" width="10" customWidth="1"/>
    <col min="5" max="5" width="13" customWidth="1"/>
    <col min="6" max="7" width="8.85546875" customWidth="1"/>
  </cols>
  <sheetData>
    <row r="2" spans="2:5" x14ac:dyDescent="0.25">
      <c r="B2" s="34" t="s">
        <v>5</v>
      </c>
      <c r="C2" s="34" t="s">
        <v>0</v>
      </c>
      <c r="D2" s="34" t="s">
        <v>1</v>
      </c>
      <c r="E2" s="35" t="s">
        <v>2</v>
      </c>
    </row>
    <row r="3" spans="2:5" x14ac:dyDescent="0.25">
      <c r="B3" s="28" t="s">
        <v>9</v>
      </c>
      <c r="C3" s="44">
        <v>66</v>
      </c>
      <c r="D3" s="44">
        <v>70</v>
      </c>
      <c r="E3" s="42">
        <f>IFERROR(IF(COUNTA(B3,C3,D3)=3,(D3-C3)/$D$56,""),"")</f>
        <v>0.19433608430277499</v>
      </c>
    </row>
    <row r="4" spans="2:5" x14ac:dyDescent="0.25">
      <c r="B4" s="28" t="s">
        <v>10</v>
      </c>
      <c r="C4" s="44">
        <v>83</v>
      </c>
      <c r="D4" s="44">
        <v>84</v>
      </c>
      <c r="E4" s="42">
        <f t="shared" ref="E4:E52" si="0">IFERROR(IF(COUNTA(B4,C4,D4)=3,(D4-C4)/$D$56,""),"")</f>
        <v>4.8584021075693748E-2</v>
      </c>
    </row>
    <row r="5" spans="2:5" x14ac:dyDescent="0.25">
      <c r="B5" s="28" t="s">
        <v>11</v>
      </c>
      <c r="C5" s="44">
        <v>47</v>
      </c>
      <c r="D5" s="44">
        <v>100</v>
      </c>
      <c r="E5" s="42">
        <f t="shared" si="0"/>
        <v>2.5749531170117685</v>
      </c>
    </row>
    <row r="6" spans="2:5" x14ac:dyDescent="0.25">
      <c r="B6" s="28" t="s">
        <v>12</v>
      </c>
      <c r="C6" s="44">
        <v>87</v>
      </c>
      <c r="D6" s="44">
        <v>38</v>
      </c>
      <c r="E6" s="42">
        <f t="shared" si="0"/>
        <v>-2.3806170327089937</v>
      </c>
    </row>
    <row r="7" spans="2:5" x14ac:dyDescent="0.25">
      <c r="B7" s="28" t="s">
        <v>13</v>
      </c>
      <c r="C7" s="44">
        <v>99</v>
      </c>
      <c r="D7" s="44">
        <v>98</v>
      </c>
      <c r="E7" s="42">
        <f t="shared" si="0"/>
        <v>-4.8584021075693748E-2</v>
      </c>
    </row>
    <row r="8" spans="2:5" x14ac:dyDescent="0.25">
      <c r="B8" s="28" t="s">
        <v>14</v>
      </c>
      <c r="C8" s="44">
        <v>94</v>
      </c>
      <c r="D8" s="44">
        <v>61</v>
      </c>
      <c r="E8" s="42">
        <f t="shared" si="0"/>
        <v>-1.6032726954978938</v>
      </c>
    </row>
    <row r="9" spans="2:5" x14ac:dyDescent="0.25">
      <c r="B9" s="28" t="s">
        <v>15</v>
      </c>
      <c r="C9" s="44">
        <v>96</v>
      </c>
      <c r="D9" s="44">
        <v>71</v>
      </c>
      <c r="E9" s="42">
        <f t="shared" si="0"/>
        <v>-1.2146005268923437</v>
      </c>
    </row>
    <row r="10" spans="2:5" x14ac:dyDescent="0.25">
      <c r="B10" s="28" t="s">
        <v>16</v>
      </c>
      <c r="C10" s="44">
        <v>94</v>
      </c>
      <c r="D10" s="44">
        <v>85</v>
      </c>
      <c r="E10" s="42">
        <f t="shared" si="0"/>
        <v>-0.43725618968124375</v>
      </c>
    </row>
    <row r="11" spans="2:5" x14ac:dyDescent="0.25">
      <c r="B11" s="28" t="s">
        <v>17</v>
      </c>
      <c r="C11" s="44">
        <v>38</v>
      </c>
      <c r="D11" s="44">
        <v>41</v>
      </c>
      <c r="E11" s="42">
        <f t="shared" si="0"/>
        <v>0.14575206322708126</v>
      </c>
    </row>
    <row r="12" spans="2:5" x14ac:dyDescent="0.25">
      <c r="B12" s="28" t="s">
        <v>18</v>
      </c>
      <c r="C12" s="44">
        <v>79</v>
      </c>
      <c r="D12" s="44">
        <v>90</v>
      </c>
      <c r="E12" s="42">
        <f t="shared" si="0"/>
        <v>0.53442423183263121</v>
      </c>
    </row>
    <row r="13" spans="2:5" x14ac:dyDescent="0.25">
      <c r="B13" s="28" t="s">
        <v>19</v>
      </c>
      <c r="C13" s="44">
        <v>86</v>
      </c>
      <c r="D13" s="44">
        <v>79</v>
      </c>
      <c r="E13" s="42">
        <f>IFERROR(IF(COUNTA(B13,C13,D13)=3,(D13-C13)/$D$56,""),"")</f>
        <v>-0.34008814752985622</v>
      </c>
    </row>
    <row r="14" spans="2:5" x14ac:dyDescent="0.25">
      <c r="B14" s="28" t="s">
        <v>20</v>
      </c>
      <c r="C14" s="44"/>
      <c r="D14" s="44"/>
      <c r="E14" s="42" t="str">
        <f t="shared" si="0"/>
        <v/>
      </c>
    </row>
    <row r="15" spans="2:5" x14ac:dyDescent="0.25">
      <c r="B15" s="28" t="s">
        <v>21</v>
      </c>
      <c r="C15" s="44"/>
      <c r="D15" s="44"/>
      <c r="E15" s="42" t="str">
        <f t="shared" si="0"/>
        <v/>
      </c>
    </row>
    <row r="16" spans="2:5" x14ac:dyDescent="0.25">
      <c r="B16" s="28" t="s">
        <v>22</v>
      </c>
      <c r="C16" s="44"/>
      <c r="D16" s="44"/>
      <c r="E16" s="42" t="str">
        <f t="shared" si="0"/>
        <v/>
      </c>
    </row>
    <row r="17" spans="2:5" x14ac:dyDescent="0.25">
      <c r="B17" s="28" t="s">
        <v>23</v>
      </c>
      <c r="C17" s="44"/>
      <c r="D17" s="44"/>
      <c r="E17" s="42" t="str">
        <f t="shared" si="0"/>
        <v/>
      </c>
    </row>
    <row r="18" spans="2:5" x14ac:dyDescent="0.25">
      <c r="B18" s="28" t="s">
        <v>24</v>
      </c>
      <c r="C18" s="44"/>
      <c r="D18" s="44"/>
      <c r="E18" s="42" t="str">
        <f t="shared" si="0"/>
        <v/>
      </c>
    </row>
    <row r="19" spans="2:5" x14ac:dyDescent="0.25">
      <c r="B19" s="28" t="s">
        <v>25</v>
      </c>
      <c r="C19" s="44"/>
      <c r="D19" s="44"/>
      <c r="E19" s="42" t="str">
        <f t="shared" si="0"/>
        <v/>
      </c>
    </row>
    <row r="20" spans="2:5" x14ac:dyDescent="0.25">
      <c r="B20" s="28" t="s">
        <v>26</v>
      </c>
      <c r="C20" s="44"/>
      <c r="D20" s="44"/>
      <c r="E20" s="42" t="str">
        <f t="shared" si="0"/>
        <v/>
      </c>
    </row>
    <row r="21" spans="2:5" x14ac:dyDescent="0.25">
      <c r="B21" s="28" t="s">
        <v>27</v>
      </c>
      <c r="C21" s="44"/>
      <c r="D21" s="44"/>
      <c r="E21" s="42" t="str">
        <f t="shared" si="0"/>
        <v/>
      </c>
    </row>
    <row r="22" spans="2:5" x14ac:dyDescent="0.25">
      <c r="B22" s="28" t="s">
        <v>28</v>
      </c>
      <c r="C22" s="44"/>
      <c r="D22" s="44"/>
      <c r="E22" s="42" t="str">
        <f t="shared" si="0"/>
        <v/>
      </c>
    </row>
    <row r="23" spans="2:5" x14ac:dyDescent="0.25">
      <c r="B23" s="28" t="s">
        <v>29</v>
      </c>
      <c r="C23" s="44"/>
      <c r="D23" s="44"/>
      <c r="E23" s="42" t="str">
        <f t="shared" si="0"/>
        <v/>
      </c>
    </row>
    <row r="24" spans="2:5" x14ac:dyDescent="0.25">
      <c r="B24" s="28" t="s">
        <v>30</v>
      </c>
      <c r="C24" s="44"/>
      <c r="D24" s="44"/>
      <c r="E24" s="42" t="str">
        <f t="shared" si="0"/>
        <v/>
      </c>
    </row>
    <row r="25" spans="2:5" x14ac:dyDescent="0.25">
      <c r="B25" s="28" t="s">
        <v>31</v>
      </c>
      <c r="C25" s="44"/>
      <c r="D25" s="44"/>
      <c r="E25" s="42" t="str">
        <f t="shared" si="0"/>
        <v/>
      </c>
    </row>
    <row r="26" spans="2:5" x14ac:dyDescent="0.25">
      <c r="B26" s="28" t="s">
        <v>32</v>
      </c>
      <c r="C26" s="44"/>
      <c r="D26" s="44"/>
      <c r="E26" s="42" t="str">
        <f t="shared" si="0"/>
        <v/>
      </c>
    </row>
    <row r="27" spans="2:5" x14ac:dyDescent="0.25">
      <c r="B27" s="28" t="s">
        <v>33</v>
      </c>
      <c r="C27" s="44"/>
      <c r="D27" s="44"/>
      <c r="E27" s="42" t="str">
        <f t="shared" si="0"/>
        <v/>
      </c>
    </row>
    <row r="28" spans="2:5" x14ac:dyDescent="0.25">
      <c r="B28" s="28" t="s">
        <v>34</v>
      </c>
      <c r="C28" s="44"/>
      <c r="D28" s="44"/>
      <c r="E28" s="42" t="str">
        <f t="shared" si="0"/>
        <v/>
      </c>
    </row>
    <row r="29" spans="2:5" x14ac:dyDescent="0.25">
      <c r="B29" s="28" t="s">
        <v>35</v>
      </c>
      <c r="C29" s="44"/>
      <c r="D29" s="44"/>
      <c r="E29" s="42" t="str">
        <f t="shared" si="0"/>
        <v/>
      </c>
    </row>
    <row r="30" spans="2:5" x14ac:dyDescent="0.25">
      <c r="B30" s="28" t="s">
        <v>36</v>
      </c>
      <c r="C30" s="44"/>
      <c r="D30" s="44"/>
      <c r="E30" s="42" t="str">
        <f t="shared" si="0"/>
        <v/>
      </c>
    </row>
    <row r="31" spans="2:5" x14ac:dyDescent="0.25">
      <c r="B31" s="28" t="s">
        <v>37</v>
      </c>
      <c r="C31" s="44"/>
      <c r="D31" s="44"/>
      <c r="E31" s="42" t="str">
        <f t="shared" si="0"/>
        <v/>
      </c>
    </row>
    <row r="32" spans="2:5" x14ac:dyDescent="0.25">
      <c r="B32" s="28" t="s">
        <v>38</v>
      </c>
      <c r="C32" s="44"/>
      <c r="D32" s="44"/>
      <c r="E32" s="42" t="str">
        <f t="shared" si="0"/>
        <v/>
      </c>
    </row>
    <row r="33" spans="2:5" x14ac:dyDescent="0.25">
      <c r="B33" s="28" t="s">
        <v>39</v>
      </c>
      <c r="C33" s="44"/>
      <c r="D33" s="44"/>
      <c r="E33" s="42" t="str">
        <f t="shared" si="0"/>
        <v/>
      </c>
    </row>
    <row r="34" spans="2:5" x14ac:dyDescent="0.25">
      <c r="B34" s="28" t="s">
        <v>40</v>
      </c>
      <c r="C34" s="44"/>
      <c r="D34" s="44"/>
      <c r="E34" s="42" t="str">
        <f t="shared" si="0"/>
        <v/>
      </c>
    </row>
    <row r="35" spans="2:5" x14ac:dyDescent="0.25">
      <c r="B35" s="28" t="s">
        <v>41</v>
      </c>
      <c r="C35" s="44"/>
      <c r="D35" s="44"/>
      <c r="E35" s="42" t="str">
        <f t="shared" si="0"/>
        <v/>
      </c>
    </row>
    <row r="36" spans="2:5" x14ac:dyDescent="0.25">
      <c r="B36" s="28" t="s">
        <v>42</v>
      </c>
      <c r="C36" s="44"/>
      <c r="D36" s="44"/>
      <c r="E36" s="42" t="str">
        <f t="shared" si="0"/>
        <v/>
      </c>
    </row>
    <row r="37" spans="2:5" x14ac:dyDescent="0.25">
      <c r="B37" s="28" t="s">
        <v>43</v>
      </c>
      <c r="C37" s="44"/>
      <c r="D37" s="44"/>
      <c r="E37" s="42" t="str">
        <f t="shared" si="0"/>
        <v/>
      </c>
    </row>
    <row r="38" spans="2:5" x14ac:dyDescent="0.25">
      <c r="B38" s="28" t="s">
        <v>44</v>
      </c>
      <c r="C38" s="44"/>
      <c r="D38" s="44"/>
      <c r="E38" s="42" t="str">
        <f t="shared" si="0"/>
        <v/>
      </c>
    </row>
    <row r="39" spans="2:5" x14ac:dyDescent="0.25">
      <c r="B39" s="28" t="s">
        <v>45</v>
      </c>
      <c r="C39" s="44"/>
      <c r="D39" s="44"/>
      <c r="E39" s="42" t="str">
        <f t="shared" si="0"/>
        <v/>
      </c>
    </row>
    <row r="40" spans="2:5" x14ac:dyDescent="0.25">
      <c r="B40" s="28" t="s">
        <v>46</v>
      </c>
      <c r="C40" s="44"/>
      <c r="D40" s="44"/>
      <c r="E40" s="42" t="str">
        <f t="shared" si="0"/>
        <v/>
      </c>
    </row>
    <row r="41" spans="2:5" x14ac:dyDescent="0.25">
      <c r="B41" s="28" t="s">
        <v>47</v>
      </c>
      <c r="C41" s="44"/>
      <c r="D41" s="44"/>
      <c r="E41" s="42" t="str">
        <f t="shared" si="0"/>
        <v/>
      </c>
    </row>
    <row r="42" spans="2:5" x14ac:dyDescent="0.25">
      <c r="B42" s="28" t="s">
        <v>48</v>
      </c>
      <c r="C42" s="44"/>
      <c r="D42" s="44"/>
      <c r="E42" s="42" t="str">
        <f t="shared" si="0"/>
        <v/>
      </c>
    </row>
    <row r="43" spans="2:5" x14ac:dyDescent="0.25">
      <c r="B43" s="28" t="s">
        <v>49</v>
      </c>
      <c r="C43" s="44"/>
      <c r="D43" s="44"/>
      <c r="E43" s="42" t="str">
        <f t="shared" si="0"/>
        <v/>
      </c>
    </row>
    <row r="44" spans="2:5" x14ac:dyDescent="0.25">
      <c r="B44" s="28" t="s">
        <v>50</v>
      </c>
      <c r="C44" s="44"/>
      <c r="D44" s="44"/>
      <c r="E44" s="42" t="str">
        <f t="shared" si="0"/>
        <v/>
      </c>
    </row>
    <row r="45" spans="2:5" x14ac:dyDescent="0.25">
      <c r="B45" s="28" t="s">
        <v>51</v>
      </c>
      <c r="C45" s="44"/>
      <c r="D45" s="44"/>
      <c r="E45" s="42" t="str">
        <f t="shared" si="0"/>
        <v/>
      </c>
    </row>
    <row r="46" spans="2:5" x14ac:dyDescent="0.25">
      <c r="B46" s="28" t="s">
        <v>52</v>
      </c>
      <c r="C46" s="44"/>
      <c r="D46" s="44"/>
      <c r="E46" s="42" t="str">
        <f t="shared" si="0"/>
        <v/>
      </c>
    </row>
    <row r="47" spans="2:5" x14ac:dyDescent="0.25">
      <c r="B47" s="28" t="s">
        <v>53</v>
      </c>
      <c r="C47" s="44"/>
      <c r="D47" s="44"/>
      <c r="E47" s="42" t="str">
        <f t="shared" si="0"/>
        <v/>
      </c>
    </row>
    <row r="48" spans="2:5" x14ac:dyDescent="0.25">
      <c r="B48" s="28" t="s">
        <v>54</v>
      </c>
      <c r="C48" s="44"/>
      <c r="D48" s="44"/>
      <c r="E48" s="42" t="str">
        <f t="shared" si="0"/>
        <v/>
      </c>
    </row>
    <row r="49" spans="2:5" x14ac:dyDescent="0.25">
      <c r="B49" s="28" t="s">
        <v>55</v>
      </c>
      <c r="C49" s="44"/>
      <c r="D49" s="44"/>
      <c r="E49" s="42" t="str">
        <f t="shared" si="0"/>
        <v/>
      </c>
    </row>
    <row r="50" spans="2:5" x14ac:dyDescent="0.25">
      <c r="B50" s="28" t="s">
        <v>56</v>
      </c>
      <c r="C50" s="44"/>
      <c r="D50" s="44"/>
      <c r="E50" s="42" t="str">
        <f t="shared" si="0"/>
        <v/>
      </c>
    </row>
    <row r="51" spans="2:5" x14ac:dyDescent="0.25">
      <c r="B51" s="28" t="s">
        <v>57</v>
      </c>
      <c r="C51" s="44"/>
      <c r="D51" s="44"/>
      <c r="E51" s="42" t="str">
        <f t="shared" si="0"/>
        <v/>
      </c>
    </row>
    <row r="52" spans="2:5" x14ac:dyDescent="0.25">
      <c r="B52" s="28" t="s">
        <v>58</v>
      </c>
      <c r="C52" s="44"/>
      <c r="D52" s="44"/>
      <c r="E52" s="42" t="str">
        <f t="shared" si="0"/>
        <v/>
      </c>
    </row>
    <row r="54" spans="2:5" x14ac:dyDescent="0.25">
      <c r="B54" s="18" t="s">
        <v>3</v>
      </c>
      <c r="C54" s="19">
        <f>AVERAGE(Student50RawData[Time 1])</f>
        <v>79</v>
      </c>
      <c r="D54" s="19">
        <f>AVERAGE(Student50RawData[Time 2])</f>
        <v>74.272727272727266</v>
      </c>
      <c r="E54" s="19">
        <f>(D54-C54)/$D$56</f>
        <v>-0.22966991781237076</v>
      </c>
    </row>
    <row r="55" spans="2:5" x14ac:dyDescent="0.25">
      <c r="B55" s="18" t="s">
        <v>4</v>
      </c>
      <c r="C55" s="19">
        <f>STDEV(Student50RawData[Time 1])</f>
        <v>20.351904087824312</v>
      </c>
      <c r="D55" s="19">
        <f>STDEV(Student50RawData[Time 2])</f>
        <v>20.813893960962268</v>
      </c>
      <c r="E55" s="19"/>
    </row>
    <row r="56" spans="2:5" x14ac:dyDescent="0.25">
      <c r="B56" s="18" t="s">
        <v>127</v>
      </c>
      <c r="C56" s="19"/>
      <c r="D56" s="19">
        <f>AVERAGE(C55:D55)</f>
        <v>20.582899024393292</v>
      </c>
      <c r="E56" s="20"/>
    </row>
    <row r="58" spans="2:5" x14ac:dyDescent="0.25">
      <c r="B58" s="38" t="s">
        <v>125</v>
      </c>
      <c r="C58" s="23"/>
      <c r="D58" s="24"/>
      <c r="E58" s="39">
        <f>D54</f>
        <v>74.272727272727266</v>
      </c>
    </row>
    <row r="59" spans="2:5" x14ac:dyDescent="0.25">
      <c r="B59" s="40" t="s">
        <v>123</v>
      </c>
      <c r="D59" s="25"/>
      <c r="E59" s="56">
        <f>E54</f>
        <v>-0.22966991781237076</v>
      </c>
    </row>
    <row r="60" spans="2:5" x14ac:dyDescent="0.25">
      <c r="B60" s="41" t="s">
        <v>126</v>
      </c>
      <c r="C60" s="26"/>
      <c r="D60" s="27"/>
      <c r="E60" s="57">
        <v>0.4</v>
      </c>
    </row>
  </sheetData>
  <sheetProtection sheet="1" objects="1" scenarios="1"/>
  <phoneticPr fontId="27" type="noConversion"/>
  <dataValidations count="1">
    <dataValidation type="decimal" errorStyle="warning" allowBlank="1" showInputMessage="1" showErrorMessage="1" errorTitle="Input Error" error="A numeric value is required for Time 1 and Time 2 data." sqref="C3:D52" xr:uid="{B51532F8-9363-49A9-BB86-687221933DBD}">
      <formula1>0</formula1>
      <formula2>1000</formula2>
    </dataValidation>
  </dataValidations>
  <pageMargins left="0.7" right="0.7" top="0.75" bottom="0.75" header="0.3" footer="0.3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-0.499984740745262"/>
  </sheetPr>
  <dimension ref="B2:E110"/>
  <sheetViews>
    <sheetView showGridLines="0" zoomScale="90" zoomScaleNormal="90" zoomScalePageLayoutView="80" workbookViewId="0">
      <selection activeCell="E110" sqref="E110"/>
    </sheetView>
  </sheetViews>
  <sheetFormatPr defaultColWidth="8.85546875" defaultRowHeight="15" x14ac:dyDescent="0.25"/>
  <cols>
    <col min="1" max="1" width="42.28515625" customWidth="1"/>
    <col min="2" max="2" width="11.28515625" customWidth="1"/>
    <col min="3" max="4" width="10" bestFit="1" customWidth="1"/>
    <col min="5" max="5" width="13" customWidth="1"/>
    <col min="6" max="6" width="8.85546875" customWidth="1"/>
  </cols>
  <sheetData>
    <row r="2" spans="2:5" x14ac:dyDescent="0.25">
      <c r="B2" s="36" t="s">
        <v>5</v>
      </c>
      <c r="C2" s="36" t="s">
        <v>0</v>
      </c>
      <c r="D2" s="36" t="s">
        <v>1</v>
      </c>
      <c r="E2" s="37" t="s">
        <v>2</v>
      </c>
    </row>
    <row r="3" spans="2:5" x14ac:dyDescent="0.25">
      <c r="B3" s="28" t="s">
        <v>9</v>
      </c>
      <c r="C3" s="55">
        <v>21</v>
      </c>
      <c r="D3" s="55">
        <v>22</v>
      </c>
      <c r="E3" s="30">
        <f>IFERROR(IF(COUNTA(B3,C3,D3)=3,(D3-C3)/$D$106,""),"")</f>
        <v>0.16809435959377866</v>
      </c>
    </row>
    <row r="4" spans="2:5" x14ac:dyDescent="0.25">
      <c r="B4" s="28" t="s">
        <v>10</v>
      </c>
      <c r="C4" s="55">
        <v>21</v>
      </c>
      <c r="D4" s="55">
        <v>33</v>
      </c>
      <c r="E4" s="30">
        <f t="shared" ref="E4:E34" si="0">IFERROR(IF(COUNTA(B4,C4,D4)=3,(D4-C4)/$D$106,""),"")</f>
        <v>2.0171323151253437</v>
      </c>
    </row>
    <row r="5" spans="2:5" x14ac:dyDescent="0.25">
      <c r="B5" s="28" t="s">
        <v>11</v>
      </c>
      <c r="C5" s="55">
        <v>30</v>
      </c>
      <c r="D5" s="55">
        <v>39</v>
      </c>
      <c r="E5" s="30">
        <f t="shared" si="0"/>
        <v>1.512849236344008</v>
      </c>
    </row>
    <row r="6" spans="2:5" x14ac:dyDescent="0.25">
      <c r="B6" s="28" t="s">
        <v>12</v>
      </c>
      <c r="C6" s="55">
        <v>36</v>
      </c>
      <c r="D6" s="55">
        <v>34</v>
      </c>
      <c r="E6" s="30">
        <f t="shared" si="0"/>
        <v>-0.33618871918755733</v>
      </c>
    </row>
    <row r="7" spans="2:5" x14ac:dyDescent="0.25">
      <c r="B7" s="28" t="s">
        <v>13</v>
      </c>
      <c r="C7" s="55">
        <v>29</v>
      </c>
      <c r="D7" s="55">
        <v>26</v>
      </c>
      <c r="E7" s="30">
        <f t="shared" si="0"/>
        <v>-0.50428307878133594</v>
      </c>
    </row>
    <row r="8" spans="2:5" x14ac:dyDescent="0.25">
      <c r="B8" s="28" t="s">
        <v>14</v>
      </c>
      <c r="C8" s="55">
        <v>24</v>
      </c>
      <c r="D8" s="55">
        <v>20</v>
      </c>
      <c r="E8" s="30">
        <f t="shared" si="0"/>
        <v>-0.67237743837511466</v>
      </c>
    </row>
    <row r="9" spans="2:5" x14ac:dyDescent="0.25">
      <c r="B9" s="28" t="s">
        <v>15</v>
      </c>
      <c r="C9" s="55">
        <v>28</v>
      </c>
      <c r="D9" s="55">
        <v>28</v>
      </c>
      <c r="E9" s="30">
        <f t="shared" si="0"/>
        <v>0</v>
      </c>
    </row>
    <row r="10" spans="2:5" x14ac:dyDescent="0.25">
      <c r="B10" s="28" t="s">
        <v>16</v>
      </c>
      <c r="C10" s="55">
        <v>22</v>
      </c>
      <c r="D10" s="55">
        <v>30</v>
      </c>
      <c r="E10" s="30">
        <f t="shared" si="0"/>
        <v>1.3447548767502293</v>
      </c>
    </row>
    <row r="11" spans="2:5" x14ac:dyDescent="0.25">
      <c r="B11" s="28" t="s">
        <v>17</v>
      </c>
      <c r="C11" s="55">
        <v>29</v>
      </c>
      <c r="D11" s="55">
        <v>21</v>
      </c>
      <c r="E11" s="30">
        <f t="shared" si="0"/>
        <v>-1.3447548767502293</v>
      </c>
    </row>
    <row r="12" spans="2:5" x14ac:dyDescent="0.25">
      <c r="B12" s="28" t="s">
        <v>18</v>
      </c>
      <c r="C12" s="55">
        <v>32</v>
      </c>
      <c r="D12" s="55">
        <v>27</v>
      </c>
      <c r="E12" s="30">
        <f t="shared" si="0"/>
        <v>-0.84047179796889326</v>
      </c>
    </row>
    <row r="13" spans="2:5" x14ac:dyDescent="0.25">
      <c r="B13" s="28" t="s">
        <v>19</v>
      </c>
      <c r="C13" s="55">
        <v>22</v>
      </c>
      <c r="D13" s="55">
        <v>27</v>
      </c>
      <c r="E13" s="30">
        <f t="shared" si="0"/>
        <v>0.84047179796889326</v>
      </c>
    </row>
    <row r="14" spans="2:5" x14ac:dyDescent="0.25">
      <c r="B14" s="28" t="s">
        <v>20</v>
      </c>
      <c r="C14" s="55">
        <v>28</v>
      </c>
      <c r="D14" s="55">
        <v>23</v>
      </c>
      <c r="E14" s="30">
        <f t="shared" si="0"/>
        <v>-0.84047179796889326</v>
      </c>
    </row>
    <row r="15" spans="2:5" x14ac:dyDescent="0.25">
      <c r="B15" s="28" t="s">
        <v>21</v>
      </c>
      <c r="C15" s="55">
        <v>39</v>
      </c>
      <c r="D15" s="55">
        <v>33</v>
      </c>
      <c r="E15" s="30">
        <f t="shared" si="0"/>
        <v>-1.0085661575626719</v>
      </c>
    </row>
    <row r="16" spans="2:5" x14ac:dyDescent="0.25">
      <c r="B16" s="28" t="s">
        <v>22</v>
      </c>
      <c r="C16" s="55">
        <v>32</v>
      </c>
      <c r="D16" s="55">
        <v>28</v>
      </c>
      <c r="E16" s="30">
        <f t="shared" si="0"/>
        <v>-0.67237743837511466</v>
      </c>
    </row>
    <row r="17" spans="2:5" x14ac:dyDescent="0.25">
      <c r="B17" s="28" t="s">
        <v>23</v>
      </c>
      <c r="C17" s="55">
        <v>24</v>
      </c>
      <c r="D17" s="55">
        <v>25</v>
      </c>
      <c r="E17" s="30">
        <f t="shared" si="0"/>
        <v>0.16809435959377866</v>
      </c>
    </row>
    <row r="18" spans="2:5" x14ac:dyDescent="0.25">
      <c r="B18" s="28" t="s">
        <v>24</v>
      </c>
      <c r="C18" s="55">
        <v>29</v>
      </c>
      <c r="D18" s="55">
        <v>38</v>
      </c>
      <c r="E18" s="30">
        <f t="shared" si="0"/>
        <v>1.512849236344008</v>
      </c>
    </row>
    <row r="19" spans="2:5" x14ac:dyDescent="0.25">
      <c r="B19" s="28" t="s">
        <v>25</v>
      </c>
      <c r="C19" s="55">
        <v>23</v>
      </c>
      <c r="D19" s="55">
        <v>24</v>
      </c>
      <c r="E19" s="30">
        <f t="shared" si="0"/>
        <v>0.16809435959377866</v>
      </c>
    </row>
    <row r="20" spans="2:5" x14ac:dyDescent="0.25">
      <c r="B20" s="28" t="s">
        <v>26</v>
      </c>
      <c r="C20" s="55">
        <v>30</v>
      </c>
      <c r="D20" s="55">
        <v>31</v>
      </c>
      <c r="E20" s="30">
        <f t="shared" si="0"/>
        <v>0.16809435959377866</v>
      </c>
    </row>
    <row r="21" spans="2:5" x14ac:dyDescent="0.25">
      <c r="B21" s="28" t="s">
        <v>27</v>
      </c>
      <c r="C21" s="55">
        <v>22</v>
      </c>
      <c r="D21" s="55">
        <v>24</v>
      </c>
      <c r="E21" s="30">
        <f t="shared" si="0"/>
        <v>0.33618871918755733</v>
      </c>
    </row>
    <row r="22" spans="2:5" x14ac:dyDescent="0.25">
      <c r="B22" s="28" t="s">
        <v>28</v>
      </c>
      <c r="C22" s="55">
        <v>24</v>
      </c>
      <c r="D22" s="55">
        <v>28</v>
      </c>
      <c r="E22" s="30">
        <f t="shared" si="0"/>
        <v>0.67237743837511466</v>
      </c>
    </row>
    <row r="23" spans="2:5" x14ac:dyDescent="0.25">
      <c r="B23" s="28" t="s">
        <v>29</v>
      </c>
      <c r="C23" s="55">
        <v>33</v>
      </c>
      <c r="D23" s="55">
        <v>33</v>
      </c>
      <c r="E23" s="30">
        <f t="shared" si="0"/>
        <v>0</v>
      </c>
    </row>
    <row r="24" spans="2:5" x14ac:dyDescent="0.25">
      <c r="B24" s="28" t="s">
        <v>30</v>
      </c>
      <c r="C24" s="55">
        <v>38</v>
      </c>
      <c r="D24" s="55">
        <v>28</v>
      </c>
      <c r="E24" s="30">
        <f t="shared" si="0"/>
        <v>-1.6809435959377865</v>
      </c>
    </row>
    <row r="25" spans="2:5" x14ac:dyDescent="0.25">
      <c r="B25" s="28" t="s">
        <v>31</v>
      </c>
      <c r="C25" s="55">
        <v>25</v>
      </c>
      <c r="D25" s="55">
        <v>25</v>
      </c>
      <c r="E25" s="30">
        <f t="shared" si="0"/>
        <v>0</v>
      </c>
    </row>
    <row r="26" spans="2:5" x14ac:dyDescent="0.25">
      <c r="B26" s="28" t="s">
        <v>32</v>
      </c>
      <c r="C26" s="55">
        <v>21</v>
      </c>
      <c r="D26" s="55">
        <v>20</v>
      </c>
      <c r="E26" s="30">
        <f t="shared" si="0"/>
        <v>-0.16809435959377866</v>
      </c>
    </row>
    <row r="27" spans="2:5" x14ac:dyDescent="0.25">
      <c r="B27" s="28" t="s">
        <v>33</v>
      </c>
      <c r="C27" s="55">
        <v>39</v>
      </c>
      <c r="D27" s="55">
        <v>34</v>
      </c>
      <c r="E27" s="30">
        <f t="shared" si="0"/>
        <v>-0.84047179796889326</v>
      </c>
    </row>
    <row r="28" spans="2:5" x14ac:dyDescent="0.25">
      <c r="B28" s="28" t="s">
        <v>34</v>
      </c>
      <c r="C28" s="55">
        <v>34</v>
      </c>
      <c r="D28" s="55">
        <v>31</v>
      </c>
      <c r="E28" s="30">
        <f t="shared" si="0"/>
        <v>-0.50428307878133594</v>
      </c>
    </row>
    <row r="29" spans="2:5" x14ac:dyDescent="0.25">
      <c r="B29" s="28" t="s">
        <v>35</v>
      </c>
      <c r="C29" s="55">
        <v>37</v>
      </c>
      <c r="D29" s="55">
        <v>28</v>
      </c>
      <c r="E29" s="30">
        <f t="shared" si="0"/>
        <v>-1.512849236344008</v>
      </c>
    </row>
    <row r="30" spans="2:5" x14ac:dyDescent="0.25">
      <c r="B30" s="28" t="s">
        <v>36</v>
      </c>
      <c r="C30" s="55">
        <v>21</v>
      </c>
      <c r="D30" s="55">
        <v>31</v>
      </c>
      <c r="E30" s="30">
        <f t="shared" si="0"/>
        <v>1.6809435959377865</v>
      </c>
    </row>
    <row r="31" spans="2:5" x14ac:dyDescent="0.25">
      <c r="B31" s="28" t="s">
        <v>37</v>
      </c>
      <c r="C31" s="55">
        <v>22</v>
      </c>
      <c r="D31" s="55">
        <v>32</v>
      </c>
      <c r="E31" s="30">
        <f t="shared" si="0"/>
        <v>1.6809435959377865</v>
      </c>
    </row>
    <row r="32" spans="2:5" x14ac:dyDescent="0.25">
      <c r="B32" s="28" t="s">
        <v>38</v>
      </c>
      <c r="C32" s="55">
        <v>25</v>
      </c>
      <c r="D32" s="55">
        <v>29</v>
      </c>
      <c r="E32" s="30">
        <f t="shared" si="0"/>
        <v>0.67237743837511466</v>
      </c>
    </row>
    <row r="33" spans="2:5" x14ac:dyDescent="0.25">
      <c r="B33" s="28" t="s">
        <v>39</v>
      </c>
      <c r="C33" s="55">
        <v>36</v>
      </c>
      <c r="D33" s="55">
        <v>30</v>
      </c>
      <c r="E33" s="30">
        <f t="shared" si="0"/>
        <v>-1.0085661575626719</v>
      </c>
    </row>
    <row r="34" spans="2:5" x14ac:dyDescent="0.25">
      <c r="B34" s="28" t="s">
        <v>40</v>
      </c>
      <c r="C34" s="55">
        <v>25</v>
      </c>
      <c r="D34" s="55">
        <v>22</v>
      </c>
      <c r="E34" s="30">
        <f t="shared" si="0"/>
        <v>-0.50428307878133594</v>
      </c>
    </row>
    <row r="35" spans="2:5" x14ac:dyDescent="0.25">
      <c r="B35" s="28" t="s">
        <v>41</v>
      </c>
      <c r="C35" s="55">
        <v>36</v>
      </c>
      <c r="D35" s="55">
        <v>29</v>
      </c>
      <c r="E35" s="30">
        <f t="shared" ref="E35:E66" si="1">IFERROR(IF(COUNTA(B35,C35,D35)=3,(D35-C35)/$D$106,""),"")</f>
        <v>-1.1766605171564506</v>
      </c>
    </row>
    <row r="36" spans="2:5" x14ac:dyDescent="0.25">
      <c r="B36" s="28" t="s">
        <v>42</v>
      </c>
      <c r="C36" s="55">
        <v>22</v>
      </c>
      <c r="D36" s="55">
        <v>39</v>
      </c>
      <c r="E36" s="30">
        <f t="shared" si="1"/>
        <v>2.8576041130942373</v>
      </c>
    </row>
    <row r="37" spans="2:5" x14ac:dyDescent="0.25">
      <c r="B37" s="28" t="s">
        <v>43</v>
      </c>
      <c r="C37" s="55">
        <v>25</v>
      </c>
      <c r="D37" s="55">
        <v>23</v>
      </c>
      <c r="E37" s="30">
        <f t="shared" si="1"/>
        <v>-0.33618871918755733</v>
      </c>
    </row>
    <row r="38" spans="2:5" x14ac:dyDescent="0.25">
      <c r="B38" s="28" t="s">
        <v>44</v>
      </c>
      <c r="C38" s="55">
        <v>33</v>
      </c>
      <c r="D38" s="55">
        <v>33</v>
      </c>
      <c r="E38" s="30">
        <f t="shared" si="1"/>
        <v>0</v>
      </c>
    </row>
    <row r="39" spans="2:5" x14ac:dyDescent="0.25">
      <c r="B39" s="28" t="s">
        <v>45</v>
      </c>
      <c r="C39" s="55">
        <v>26</v>
      </c>
      <c r="D39" s="55">
        <v>39</v>
      </c>
      <c r="E39" s="30">
        <f t="shared" si="1"/>
        <v>2.1852266747191225</v>
      </c>
    </row>
    <row r="40" spans="2:5" x14ac:dyDescent="0.25">
      <c r="B40" s="28" t="s">
        <v>46</v>
      </c>
      <c r="C40" s="55">
        <v>26</v>
      </c>
      <c r="D40" s="55">
        <v>21</v>
      </c>
      <c r="E40" s="30">
        <f t="shared" si="1"/>
        <v>-0.84047179796889326</v>
      </c>
    </row>
    <row r="41" spans="2:5" x14ac:dyDescent="0.25">
      <c r="B41" s="28" t="s">
        <v>47</v>
      </c>
      <c r="C41" s="55">
        <v>36</v>
      </c>
      <c r="D41" s="55">
        <v>33</v>
      </c>
      <c r="E41" s="30">
        <f t="shared" si="1"/>
        <v>-0.50428307878133594</v>
      </c>
    </row>
    <row r="42" spans="2:5" x14ac:dyDescent="0.25">
      <c r="B42" s="28" t="s">
        <v>48</v>
      </c>
      <c r="C42" s="55">
        <v>35</v>
      </c>
      <c r="D42" s="55">
        <v>31</v>
      </c>
      <c r="E42" s="30">
        <f t="shared" si="1"/>
        <v>-0.67237743837511466</v>
      </c>
    </row>
    <row r="43" spans="2:5" x14ac:dyDescent="0.25">
      <c r="B43" s="28" t="s">
        <v>49</v>
      </c>
      <c r="C43" s="55">
        <v>40</v>
      </c>
      <c r="D43" s="55">
        <v>26</v>
      </c>
      <c r="E43" s="30">
        <f t="shared" si="1"/>
        <v>-2.3533210343129012</v>
      </c>
    </row>
    <row r="44" spans="2:5" x14ac:dyDescent="0.25">
      <c r="B44" s="28" t="s">
        <v>50</v>
      </c>
      <c r="C44" s="55">
        <v>21</v>
      </c>
      <c r="D44" s="55">
        <v>35</v>
      </c>
      <c r="E44" s="30">
        <f t="shared" si="1"/>
        <v>2.3533210343129012</v>
      </c>
    </row>
    <row r="45" spans="2:5" x14ac:dyDescent="0.25">
      <c r="B45" s="28" t="s">
        <v>51</v>
      </c>
      <c r="C45" s="55">
        <v>25</v>
      </c>
      <c r="D45" s="55">
        <v>20</v>
      </c>
      <c r="E45" s="30">
        <f t="shared" si="1"/>
        <v>-0.84047179796889326</v>
      </c>
    </row>
    <row r="46" spans="2:5" x14ac:dyDescent="0.25">
      <c r="B46" s="28" t="s">
        <v>52</v>
      </c>
      <c r="C46" s="55">
        <v>31</v>
      </c>
      <c r="D46" s="55">
        <v>33</v>
      </c>
      <c r="E46" s="30">
        <f t="shared" si="1"/>
        <v>0.33618871918755733</v>
      </c>
    </row>
    <row r="47" spans="2:5" x14ac:dyDescent="0.25">
      <c r="B47" s="28" t="s">
        <v>53</v>
      </c>
      <c r="C47" s="55">
        <v>33</v>
      </c>
      <c r="D47" s="55">
        <v>23</v>
      </c>
      <c r="E47" s="30">
        <f t="shared" si="1"/>
        <v>-1.6809435959377865</v>
      </c>
    </row>
    <row r="48" spans="2:5" x14ac:dyDescent="0.25">
      <c r="B48" s="28" t="s">
        <v>54</v>
      </c>
      <c r="C48" s="55">
        <v>33</v>
      </c>
      <c r="D48" s="55">
        <v>35</v>
      </c>
      <c r="E48" s="30">
        <f t="shared" si="1"/>
        <v>0.33618871918755733</v>
      </c>
    </row>
    <row r="49" spans="2:5" x14ac:dyDescent="0.25">
      <c r="B49" s="28" t="s">
        <v>55</v>
      </c>
      <c r="C49" s="55">
        <v>27</v>
      </c>
      <c r="D49" s="55">
        <v>31</v>
      </c>
      <c r="E49" s="30">
        <f t="shared" si="1"/>
        <v>0.67237743837511466</v>
      </c>
    </row>
    <row r="50" spans="2:5" x14ac:dyDescent="0.25">
      <c r="B50" s="28" t="s">
        <v>56</v>
      </c>
      <c r="C50" s="55">
        <v>34</v>
      </c>
      <c r="D50" s="55">
        <v>25</v>
      </c>
      <c r="E50" s="30">
        <f t="shared" si="1"/>
        <v>-1.512849236344008</v>
      </c>
    </row>
    <row r="51" spans="2:5" x14ac:dyDescent="0.25">
      <c r="B51" s="28" t="s">
        <v>57</v>
      </c>
      <c r="C51" s="55">
        <v>40</v>
      </c>
      <c r="D51" s="55">
        <v>27</v>
      </c>
      <c r="E51" s="30">
        <f t="shared" si="1"/>
        <v>-2.1852266747191225</v>
      </c>
    </row>
    <row r="52" spans="2:5" x14ac:dyDescent="0.25">
      <c r="B52" s="28" t="s">
        <v>58</v>
      </c>
      <c r="C52" s="55">
        <v>24</v>
      </c>
      <c r="D52" s="55">
        <v>21</v>
      </c>
      <c r="E52" s="30">
        <f t="shared" si="1"/>
        <v>-0.50428307878133594</v>
      </c>
    </row>
    <row r="53" spans="2:5" x14ac:dyDescent="0.25">
      <c r="B53" s="28" t="s">
        <v>61</v>
      </c>
      <c r="C53" s="55">
        <v>40</v>
      </c>
      <c r="D53" s="55">
        <v>22</v>
      </c>
      <c r="E53" s="30">
        <f t="shared" si="1"/>
        <v>-3.0256984726880161</v>
      </c>
    </row>
    <row r="54" spans="2:5" x14ac:dyDescent="0.25">
      <c r="B54" s="28" t="s">
        <v>62</v>
      </c>
      <c r="C54" s="55">
        <v>39</v>
      </c>
      <c r="D54" s="55">
        <v>25</v>
      </c>
      <c r="E54" s="30">
        <f t="shared" si="1"/>
        <v>-2.3533210343129012</v>
      </c>
    </row>
    <row r="55" spans="2:5" x14ac:dyDescent="0.25">
      <c r="B55" s="28" t="s">
        <v>63</v>
      </c>
      <c r="C55" s="55">
        <v>31</v>
      </c>
      <c r="D55" s="55">
        <v>22</v>
      </c>
      <c r="E55" s="30">
        <f t="shared" si="1"/>
        <v>-1.512849236344008</v>
      </c>
    </row>
    <row r="56" spans="2:5" x14ac:dyDescent="0.25">
      <c r="B56" s="28" t="s">
        <v>64</v>
      </c>
      <c r="C56" s="55">
        <v>33</v>
      </c>
      <c r="D56" s="55">
        <v>24</v>
      </c>
      <c r="E56" s="30">
        <f t="shared" si="1"/>
        <v>-1.512849236344008</v>
      </c>
    </row>
    <row r="57" spans="2:5" x14ac:dyDescent="0.25">
      <c r="B57" s="28" t="s">
        <v>65</v>
      </c>
      <c r="C57" s="55">
        <v>27</v>
      </c>
      <c r="D57" s="55">
        <v>35</v>
      </c>
      <c r="E57" s="30">
        <f t="shared" si="1"/>
        <v>1.3447548767502293</v>
      </c>
    </row>
    <row r="58" spans="2:5" x14ac:dyDescent="0.25">
      <c r="B58" s="28" t="s">
        <v>66</v>
      </c>
      <c r="C58" s="55">
        <v>40</v>
      </c>
      <c r="D58" s="55">
        <v>23</v>
      </c>
      <c r="E58" s="30">
        <f t="shared" si="1"/>
        <v>-2.8576041130942373</v>
      </c>
    </row>
    <row r="59" spans="2:5" x14ac:dyDescent="0.25">
      <c r="B59" s="28" t="s">
        <v>67</v>
      </c>
      <c r="C59" s="55">
        <v>31</v>
      </c>
      <c r="D59" s="55">
        <v>34</v>
      </c>
      <c r="E59" s="30">
        <f t="shared" si="1"/>
        <v>0.50428307878133594</v>
      </c>
    </row>
    <row r="60" spans="2:5" x14ac:dyDescent="0.25">
      <c r="B60" s="28" t="s">
        <v>68</v>
      </c>
      <c r="C60" s="55">
        <v>28</v>
      </c>
      <c r="D60" s="55">
        <v>39</v>
      </c>
      <c r="E60" s="30">
        <f t="shared" si="1"/>
        <v>1.8490379555315652</v>
      </c>
    </row>
    <row r="61" spans="2:5" x14ac:dyDescent="0.25">
      <c r="B61" s="28" t="s">
        <v>69</v>
      </c>
      <c r="C61" s="55">
        <v>24</v>
      </c>
      <c r="D61" s="55">
        <v>24</v>
      </c>
      <c r="E61" s="30">
        <f t="shared" si="1"/>
        <v>0</v>
      </c>
    </row>
    <row r="62" spans="2:5" x14ac:dyDescent="0.25">
      <c r="B62" s="28" t="s">
        <v>70</v>
      </c>
      <c r="C62" s="55">
        <v>39</v>
      </c>
      <c r="D62" s="55">
        <v>28</v>
      </c>
      <c r="E62" s="30">
        <f t="shared" si="1"/>
        <v>-1.8490379555315652</v>
      </c>
    </row>
    <row r="63" spans="2:5" x14ac:dyDescent="0.25">
      <c r="B63" s="28" t="s">
        <v>71</v>
      </c>
      <c r="C63" s="55">
        <v>33</v>
      </c>
      <c r="D63" s="55">
        <v>32</v>
      </c>
      <c r="E63" s="30">
        <f t="shared" si="1"/>
        <v>-0.16809435959377866</v>
      </c>
    </row>
    <row r="64" spans="2:5" x14ac:dyDescent="0.25">
      <c r="B64" s="28" t="s">
        <v>72</v>
      </c>
      <c r="C64" s="55">
        <v>33</v>
      </c>
      <c r="D64" s="55">
        <v>39</v>
      </c>
      <c r="E64" s="30">
        <f t="shared" si="1"/>
        <v>1.0085661575626719</v>
      </c>
    </row>
    <row r="65" spans="2:5" x14ac:dyDescent="0.25">
      <c r="B65" s="28" t="s">
        <v>73</v>
      </c>
      <c r="C65" s="55">
        <v>40</v>
      </c>
      <c r="D65" s="55">
        <v>25</v>
      </c>
      <c r="E65" s="30">
        <f t="shared" si="1"/>
        <v>-2.5214153939066799</v>
      </c>
    </row>
    <row r="66" spans="2:5" x14ac:dyDescent="0.25">
      <c r="B66" s="28" t="s">
        <v>74</v>
      </c>
      <c r="C66" s="55">
        <v>36</v>
      </c>
      <c r="D66" s="55">
        <v>25</v>
      </c>
      <c r="E66" s="30">
        <f t="shared" si="1"/>
        <v>-1.8490379555315652</v>
      </c>
    </row>
    <row r="67" spans="2:5" x14ac:dyDescent="0.25">
      <c r="B67" s="28" t="s">
        <v>75</v>
      </c>
      <c r="C67" s="55">
        <v>20</v>
      </c>
      <c r="D67" s="55">
        <v>30</v>
      </c>
      <c r="E67" s="30">
        <f t="shared" ref="E67:E98" si="2">IFERROR(IF(COUNTA(B67,C67,D67)=3,(D67-C67)/$D$106,""),"")</f>
        <v>1.6809435959377865</v>
      </c>
    </row>
    <row r="68" spans="2:5" x14ac:dyDescent="0.25">
      <c r="B68" s="28" t="s">
        <v>76</v>
      </c>
      <c r="C68" s="55">
        <v>29</v>
      </c>
      <c r="D68" s="55">
        <v>31</v>
      </c>
      <c r="E68" s="30">
        <f t="shared" si="2"/>
        <v>0.33618871918755733</v>
      </c>
    </row>
    <row r="69" spans="2:5" x14ac:dyDescent="0.25">
      <c r="B69" s="28" t="s">
        <v>77</v>
      </c>
      <c r="C69" s="55">
        <v>28</v>
      </c>
      <c r="D69" s="55">
        <v>31</v>
      </c>
      <c r="E69" s="30">
        <f t="shared" si="2"/>
        <v>0.50428307878133594</v>
      </c>
    </row>
    <row r="70" spans="2:5" x14ac:dyDescent="0.25">
      <c r="B70" s="28" t="s">
        <v>78</v>
      </c>
      <c r="C70" s="55">
        <v>38</v>
      </c>
      <c r="D70" s="55">
        <v>31</v>
      </c>
      <c r="E70" s="30">
        <f t="shared" si="2"/>
        <v>-1.1766605171564506</v>
      </c>
    </row>
    <row r="71" spans="2:5" x14ac:dyDescent="0.25">
      <c r="B71" s="28" t="s">
        <v>79</v>
      </c>
      <c r="C71" s="55">
        <v>37</v>
      </c>
      <c r="D71" s="55">
        <v>30</v>
      </c>
      <c r="E71" s="30">
        <f t="shared" si="2"/>
        <v>-1.1766605171564506</v>
      </c>
    </row>
    <row r="72" spans="2:5" x14ac:dyDescent="0.25">
      <c r="B72" s="28" t="s">
        <v>80</v>
      </c>
      <c r="C72" s="55">
        <v>26</v>
      </c>
      <c r="D72" s="55">
        <v>35</v>
      </c>
      <c r="E72" s="30">
        <f t="shared" si="2"/>
        <v>1.512849236344008</v>
      </c>
    </row>
    <row r="73" spans="2:5" x14ac:dyDescent="0.25">
      <c r="B73" s="28" t="s">
        <v>81</v>
      </c>
      <c r="C73" s="55">
        <v>21</v>
      </c>
      <c r="D73" s="55">
        <v>34</v>
      </c>
      <c r="E73" s="30">
        <f t="shared" si="2"/>
        <v>2.1852266747191225</v>
      </c>
    </row>
    <row r="74" spans="2:5" x14ac:dyDescent="0.25">
      <c r="B74" s="28" t="s">
        <v>82</v>
      </c>
      <c r="C74" s="55">
        <v>39</v>
      </c>
      <c r="D74" s="55">
        <v>28</v>
      </c>
      <c r="E74" s="30">
        <f t="shared" si="2"/>
        <v>-1.8490379555315652</v>
      </c>
    </row>
    <row r="75" spans="2:5" x14ac:dyDescent="0.25">
      <c r="B75" s="28" t="s">
        <v>83</v>
      </c>
      <c r="C75" s="55">
        <v>22</v>
      </c>
      <c r="D75" s="55">
        <v>31</v>
      </c>
      <c r="E75" s="30">
        <f t="shared" si="2"/>
        <v>1.512849236344008</v>
      </c>
    </row>
    <row r="76" spans="2:5" x14ac:dyDescent="0.25">
      <c r="B76" s="28" t="s">
        <v>84</v>
      </c>
      <c r="C76" s="55">
        <v>26</v>
      </c>
      <c r="D76" s="55">
        <v>36</v>
      </c>
      <c r="E76" s="30">
        <f t="shared" si="2"/>
        <v>1.6809435959377865</v>
      </c>
    </row>
    <row r="77" spans="2:5" x14ac:dyDescent="0.25">
      <c r="B77" s="28" t="s">
        <v>85</v>
      </c>
      <c r="C77" s="55">
        <v>23</v>
      </c>
      <c r="D77" s="55">
        <v>29</v>
      </c>
      <c r="E77" s="30">
        <f t="shared" si="2"/>
        <v>1.0085661575626719</v>
      </c>
    </row>
    <row r="78" spans="2:5" x14ac:dyDescent="0.25">
      <c r="B78" s="28" t="s">
        <v>86</v>
      </c>
      <c r="C78" s="55">
        <v>31</v>
      </c>
      <c r="D78" s="55">
        <v>36</v>
      </c>
      <c r="E78" s="30">
        <f t="shared" si="2"/>
        <v>0.84047179796889326</v>
      </c>
    </row>
    <row r="79" spans="2:5" x14ac:dyDescent="0.25">
      <c r="B79" s="28" t="s">
        <v>87</v>
      </c>
      <c r="C79" s="55">
        <v>20</v>
      </c>
      <c r="D79" s="55">
        <v>32</v>
      </c>
      <c r="E79" s="30">
        <f t="shared" si="2"/>
        <v>2.0171323151253437</v>
      </c>
    </row>
    <row r="80" spans="2:5" x14ac:dyDescent="0.25">
      <c r="B80" s="28" t="s">
        <v>88</v>
      </c>
      <c r="C80" s="55">
        <v>32</v>
      </c>
      <c r="D80" s="55">
        <v>40</v>
      </c>
      <c r="E80" s="30">
        <f t="shared" si="2"/>
        <v>1.3447548767502293</v>
      </c>
    </row>
    <row r="81" spans="2:5" x14ac:dyDescent="0.25">
      <c r="B81" s="28" t="s">
        <v>89</v>
      </c>
      <c r="C81" s="55">
        <v>38</v>
      </c>
      <c r="D81" s="55">
        <v>38</v>
      </c>
      <c r="E81" s="30">
        <f t="shared" si="2"/>
        <v>0</v>
      </c>
    </row>
    <row r="82" spans="2:5" x14ac:dyDescent="0.25">
      <c r="B82" s="28" t="s">
        <v>90</v>
      </c>
      <c r="C82" s="55">
        <v>27</v>
      </c>
      <c r="D82" s="55">
        <v>40</v>
      </c>
      <c r="E82" s="30">
        <f t="shared" si="2"/>
        <v>2.1852266747191225</v>
      </c>
    </row>
    <row r="83" spans="2:5" x14ac:dyDescent="0.25">
      <c r="B83" s="28" t="s">
        <v>91</v>
      </c>
      <c r="C83" s="55">
        <v>31</v>
      </c>
      <c r="D83" s="55">
        <v>26</v>
      </c>
      <c r="E83" s="30">
        <f t="shared" si="2"/>
        <v>-0.84047179796889326</v>
      </c>
    </row>
    <row r="84" spans="2:5" x14ac:dyDescent="0.25">
      <c r="B84" s="28" t="s">
        <v>92</v>
      </c>
      <c r="C84" s="55">
        <v>30</v>
      </c>
      <c r="D84" s="55">
        <v>28</v>
      </c>
      <c r="E84" s="30">
        <f t="shared" si="2"/>
        <v>-0.33618871918755733</v>
      </c>
    </row>
    <row r="85" spans="2:5" x14ac:dyDescent="0.25">
      <c r="B85" s="28" t="s">
        <v>93</v>
      </c>
      <c r="C85" s="55">
        <v>27</v>
      </c>
      <c r="D85" s="55">
        <v>37</v>
      </c>
      <c r="E85" s="30">
        <f t="shared" si="2"/>
        <v>1.6809435959377865</v>
      </c>
    </row>
    <row r="86" spans="2:5" x14ac:dyDescent="0.25">
      <c r="B86" s="28" t="s">
        <v>94</v>
      </c>
      <c r="C86" s="55">
        <v>31</v>
      </c>
      <c r="D86" s="55">
        <v>30</v>
      </c>
      <c r="E86" s="30">
        <f t="shared" si="2"/>
        <v>-0.16809435959377866</v>
      </c>
    </row>
    <row r="87" spans="2:5" x14ac:dyDescent="0.25">
      <c r="B87" s="28" t="s">
        <v>95</v>
      </c>
      <c r="C87" s="55">
        <v>24</v>
      </c>
      <c r="D87" s="55">
        <v>37</v>
      </c>
      <c r="E87" s="30">
        <f t="shared" si="2"/>
        <v>2.1852266747191225</v>
      </c>
    </row>
    <row r="88" spans="2:5" x14ac:dyDescent="0.25">
      <c r="B88" s="28" t="s">
        <v>96</v>
      </c>
      <c r="C88" s="55">
        <v>21</v>
      </c>
      <c r="D88" s="55">
        <v>21</v>
      </c>
      <c r="E88" s="30">
        <f t="shared" si="2"/>
        <v>0</v>
      </c>
    </row>
    <row r="89" spans="2:5" x14ac:dyDescent="0.25">
      <c r="B89" s="28" t="s">
        <v>97</v>
      </c>
      <c r="C89" s="55">
        <v>22</v>
      </c>
      <c r="D89" s="55">
        <v>22</v>
      </c>
      <c r="E89" s="30">
        <f t="shared" si="2"/>
        <v>0</v>
      </c>
    </row>
    <row r="90" spans="2:5" x14ac:dyDescent="0.25">
      <c r="B90" s="28" t="s">
        <v>98</v>
      </c>
      <c r="C90" s="55">
        <v>40</v>
      </c>
      <c r="D90" s="55">
        <v>30</v>
      </c>
      <c r="E90" s="30">
        <f t="shared" si="2"/>
        <v>-1.6809435959377865</v>
      </c>
    </row>
    <row r="91" spans="2:5" x14ac:dyDescent="0.25">
      <c r="B91" s="28" t="s">
        <v>99</v>
      </c>
      <c r="C91" s="55">
        <v>40</v>
      </c>
      <c r="D91" s="55">
        <v>39</v>
      </c>
      <c r="E91" s="30">
        <f t="shared" si="2"/>
        <v>-0.16809435959377866</v>
      </c>
    </row>
    <row r="92" spans="2:5" x14ac:dyDescent="0.25">
      <c r="B92" s="28" t="s">
        <v>100</v>
      </c>
      <c r="C92" s="55">
        <v>29</v>
      </c>
      <c r="D92" s="55">
        <v>32</v>
      </c>
      <c r="E92" s="30">
        <f t="shared" si="2"/>
        <v>0.50428307878133594</v>
      </c>
    </row>
    <row r="93" spans="2:5" x14ac:dyDescent="0.25">
      <c r="B93" s="28" t="s">
        <v>101</v>
      </c>
      <c r="C93" s="55">
        <v>34</v>
      </c>
      <c r="D93" s="55">
        <v>32</v>
      </c>
      <c r="E93" s="30">
        <f t="shared" si="2"/>
        <v>-0.33618871918755733</v>
      </c>
    </row>
    <row r="94" spans="2:5" x14ac:dyDescent="0.25">
      <c r="B94" s="28" t="s">
        <v>102</v>
      </c>
      <c r="C94" s="55">
        <v>22</v>
      </c>
      <c r="D94" s="55">
        <v>26</v>
      </c>
      <c r="E94" s="30">
        <f t="shared" si="2"/>
        <v>0.67237743837511466</v>
      </c>
    </row>
    <row r="95" spans="2:5" x14ac:dyDescent="0.25">
      <c r="B95" s="28" t="s">
        <v>103</v>
      </c>
      <c r="C95" s="55">
        <v>32</v>
      </c>
      <c r="D95" s="55">
        <v>36</v>
      </c>
      <c r="E95" s="30">
        <f t="shared" si="2"/>
        <v>0.67237743837511466</v>
      </c>
    </row>
    <row r="96" spans="2:5" x14ac:dyDescent="0.25">
      <c r="B96" s="28" t="s">
        <v>104</v>
      </c>
      <c r="C96" s="55">
        <v>21</v>
      </c>
      <c r="D96" s="55">
        <v>37</v>
      </c>
      <c r="E96" s="30">
        <f t="shared" si="2"/>
        <v>2.6895097535004586</v>
      </c>
    </row>
    <row r="97" spans="2:5" x14ac:dyDescent="0.25">
      <c r="B97" s="28" t="s">
        <v>105</v>
      </c>
      <c r="C97" s="55">
        <v>21</v>
      </c>
      <c r="D97" s="55">
        <v>20</v>
      </c>
      <c r="E97" s="30">
        <f t="shared" si="2"/>
        <v>-0.16809435959377866</v>
      </c>
    </row>
    <row r="98" spans="2:5" x14ac:dyDescent="0.25">
      <c r="B98" s="28" t="s">
        <v>106</v>
      </c>
      <c r="C98" s="55">
        <v>29</v>
      </c>
      <c r="D98" s="55">
        <v>22</v>
      </c>
      <c r="E98" s="30">
        <f t="shared" si="2"/>
        <v>-1.1766605171564506</v>
      </c>
    </row>
    <row r="99" spans="2:5" x14ac:dyDescent="0.25">
      <c r="B99" s="28" t="s">
        <v>107</v>
      </c>
      <c r="C99" s="55">
        <v>28</v>
      </c>
      <c r="D99" s="55">
        <v>37</v>
      </c>
      <c r="E99" s="30">
        <f>IFERROR(IF(COUNTA(B99,C99,D99)=3,(D99-C99)/$D$106,""),"")</f>
        <v>1.512849236344008</v>
      </c>
    </row>
    <row r="100" spans="2:5" x14ac:dyDescent="0.25">
      <c r="B100" s="28" t="s">
        <v>108</v>
      </c>
      <c r="C100" s="55">
        <v>36</v>
      </c>
      <c r="D100" s="55">
        <v>22</v>
      </c>
      <c r="E100" s="30">
        <f>IFERROR(IF(COUNTA(B100,C100,D100)=3,(D100-C100)/$D$106,""),"")</f>
        <v>-2.3533210343129012</v>
      </c>
    </row>
    <row r="101" spans="2:5" x14ac:dyDescent="0.25">
      <c r="B101" s="28" t="s">
        <v>109</v>
      </c>
      <c r="C101" s="55">
        <v>32</v>
      </c>
      <c r="D101" s="55">
        <v>37</v>
      </c>
      <c r="E101" s="30">
        <f>IFERROR(IF(COUNTA(B101,C101,D101)=3,(D101-C101)/$D$106,""),"")</f>
        <v>0.84047179796889326</v>
      </c>
    </row>
    <row r="102" spans="2:5" x14ac:dyDescent="0.25">
      <c r="B102" s="28" t="s">
        <v>110</v>
      </c>
      <c r="C102" s="55">
        <v>30</v>
      </c>
      <c r="D102" s="55">
        <v>38</v>
      </c>
      <c r="E102" s="30">
        <f>IFERROR(IF(COUNTA(B102,C102,D102)=3,(D102-C102)/$D$106,""),"")</f>
        <v>1.3447548767502293</v>
      </c>
    </row>
    <row r="104" spans="2:5" x14ac:dyDescent="0.25">
      <c r="B104" s="18" t="s">
        <v>3</v>
      </c>
      <c r="C104" s="19">
        <f>AVERAGE(C3:C102)</f>
        <v>29.59</v>
      </c>
      <c r="D104" s="19">
        <f>AVERAGE(D3:D102)</f>
        <v>29.66</v>
      </c>
      <c r="E104" s="29">
        <f>(D104-C104)/$D$106</f>
        <v>1.1766605171564554E-2</v>
      </c>
    </row>
    <row r="105" spans="2:5" x14ac:dyDescent="0.25">
      <c r="B105" s="18" t="s">
        <v>4</v>
      </c>
      <c r="C105" s="19">
        <f>STDEV(C3:C102)</f>
        <v>6.1645696680238125</v>
      </c>
      <c r="D105" s="19">
        <f>STDEV(D3:D102)</f>
        <v>5.733509511035221</v>
      </c>
      <c r="E105" s="19"/>
    </row>
    <row r="106" spans="2:5" x14ac:dyDescent="0.25">
      <c r="B106" s="18" t="s">
        <v>127</v>
      </c>
      <c r="C106" s="22"/>
      <c r="D106" s="19">
        <f>AVERAGE(C105:D105)</f>
        <v>5.9490395895295167</v>
      </c>
      <c r="E106" s="20"/>
    </row>
    <row r="108" spans="2:5" x14ac:dyDescent="0.25">
      <c r="B108" s="38" t="s">
        <v>125</v>
      </c>
      <c r="C108" s="23"/>
      <c r="D108" s="24"/>
      <c r="E108" s="39">
        <f>D104</f>
        <v>29.66</v>
      </c>
    </row>
    <row r="109" spans="2:5" x14ac:dyDescent="0.25">
      <c r="B109" s="40" t="s">
        <v>123</v>
      </c>
      <c r="D109" s="25"/>
      <c r="E109" s="56">
        <f>E104</f>
        <v>1.1766605171564554E-2</v>
      </c>
    </row>
    <row r="110" spans="2:5" x14ac:dyDescent="0.25">
      <c r="B110" s="41" t="s">
        <v>126</v>
      </c>
      <c r="C110" s="26"/>
      <c r="D110" s="27"/>
      <c r="E110" s="57">
        <v>0.4</v>
      </c>
    </row>
  </sheetData>
  <sheetProtection sheet="1" objects="1" scenarios="1"/>
  <dataValidations count="1">
    <dataValidation type="decimal" errorStyle="warning" allowBlank="1" showInputMessage="1" showErrorMessage="1" errorTitle="Input Error" error="A numeric value is required for Time 1 and Time 2 data." sqref="C3:D102" xr:uid="{9C9C7006-5AE6-40F9-95C7-493736062A4C}">
      <formula1>0</formula1>
      <formula2>1000</formula2>
    </dataValidation>
  </dataValidations>
  <pageMargins left="0.7" right="0.7" top="0.75" bottom="0.75" header="0.3" footer="0.3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R113"/>
  <sheetViews>
    <sheetView zoomScale="80" zoomScaleNormal="80" zoomScalePageLayoutView="80" workbookViewId="0">
      <selection activeCell="U10" sqref="U10"/>
    </sheetView>
  </sheetViews>
  <sheetFormatPr defaultColWidth="8.85546875" defaultRowHeight="15" x14ac:dyDescent="0.25"/>
  <cols>
    <col min="2" max="2" width="13.42578125" customWidth="1"/>
    <col min="3" max="3" width="10.5703125" bestFit="1" customWidth="1"/>
    <col min="4" max="4" width="8.85546875" customWidth="1"/>
    <col min="5" max="5" width="12.42578125" bestFit="1" customWidth="1"/>
    <col min="6" max="6" width="14.7109375" customWidth="1"/>
    <col min="8" max="8" width="13.28515625" customWidth="1"/>
    <col min="9" max="9" width="10.5703125" bestFit="1" customWidth="1"/>
    <col min="10" max="10" width="12.140625" style="2" customWidth="1"/>
    <col min="11" max="11" width="12.42578125" bestFit="1" customWidth="1"/>
    <col min="12" max="12" width="13.28515625" customWidth="1"/>
    <col min="14" max="14" width="13.42578125" bestFit="1" customWidth="1"/>
    <col min="15" max="15" width="10.5703125" bestFit="1" customWidth="1"/>
    <col min="16" max="16" width="11.42578125" customWidth="1"/>
    <col min="17" max="17" width="12.42578125" bestFit="1" customWidth="1"/>
    <col min="18" max="18" width="12.7109375" customWidth="1"/>
  </cols>
  <sheetData>
    <row r="1" spans="2:18" s="3" customFormat="1" ht="45" x14ac:dyDescent="0.25">
      <c r="B1" s="12" t="s">
        <v>59</v>
      </c>
      <c r="C1" s="12" t="str">
        <f>'Template 30 students'!E2</f>
        <v>Effect size</v>
      </c>
      <c r="D1" s="12" t="str">
        <f>'Template 30 students'!D2</f>
        <v>Time 2</v>
      </c>
      <c r="E1" s="12" t="s">
        <v>6</v>
      </c>
      <c r="F1" s="12" t="s">
        <v>112</v>
      </c>
      <c r="G1" s="4"/>
      <c r="H1" s="7" t="s">
        <v>60</v>
      </c>
      <c r="I1" s="7" t="s">
        <v>2</v>
      </c>
      <c r="J1" s="8" t="s">
        <v>1</v>
      </c>
      <c r="K1" s="7" t="s">
        <v>6</v>
      </c>
      <c r="L1" s="7" t="s">
        <v>112</v>
      </c>
      <c r="N1" s="5" t="s">
        <v>111</v>
      </c>
      <c r="O1" s="5" t="s">
        <v>2</v>
      </c>
      <c r="P1" s="5" t="s">
        <v>1</v>
      </c>
      <c r="Q1" s="5" t="s">
        <v>6</v>
      </c>
      <c r="R1" s="5" t="s">
        <v>112</v>
      </c>
    </row>
    <row r="2" spans="2:18" x14ac:dyDescent="0.25">
      <c r="B2" s="13" t="str">
        <f>IF(COUNTA('Template 30 students'!B3)=1,('Template 30 students'!B3),"")</f>
        <v>Julia</v>
      </c>
      <c r="C2" s="14">
        <f>IF(COUNTA('Template 30 students'!E3)=1,('Template 30 students'!E3),"")</f>
        <v>0.28010666568810899</v>
      </c>
      <c r="D2" s="13">
        <f>IF(COUNTA('Template 30 students'!D3)=1,('Template 30 students'!D3),"")</f>
        <v>48</v>
      </c>
      <c r="E2" s="14">
        <f>IF(COUNTA('Template 30 students'!E3,'Template 30 students'!D3)=2,('Template 30 students'!$D$34),"")</f>
        <v>62.363636363636367</v>
      </c>
      <c r="F2" s="14">
        <f>IF(COUNTA('Template 30 students'!E3,'Template 30 students'!D3)=2,AVERAGE($C$2:$C$31),"")</f>
        <v>0.61750787663060391</v>
      </c>
      <c r="G2" s="1"/>
      <c r="H2" s="9" t="str">
        <f>IF(COUNTA('Template 50 students'!B3)=1,('Template 50 students'!B3),)</f>
        <v>Student1</v>
      </c>
      <c r="I2" s="10">
        <f>IF(COUNTA('Template 50 students'!E3)=1,('Template 50 students'!E3),"")</f>
        <v>0.19433608430277499</v>
      </c>
      <c r="J2" s="11">
        <f>IF(COUNTA('Template 50 students'!D3)=1,('Template 50 students'!D3),"")</f>
        <v>70</v>
      </c>
      <c r="K2" s="10">
        <f>IF(COUNTA('Template 50 students'!E3,'Template 50 students'!D3)=2,('Template 50 students'!$D$54),"")</f>
        <v>74.272727272727266</v>
      </c>
      <c r="L2" s="10">
        <f>IF(COUNTA('Template 50 students'!E3,'Template 50 students'!D3)=2,('Template 50 students'!$E$54),"")</f>
        <v>-0.22966991781237076</v>
      </c>
      <c r="N2" s="17" t="str">
        <f>IF(COUNTA('Template 100 students'!B3)=1,('Template 100 students'!B3),"")</f>
        <v>Student1</v>
      </c>
      <c r="O2" s="6">
        <f>IF(COUNTA('Template 100 students'!E3)=1,('Template 100 students'!E3),"")</f>
        <v>0.16809435959377866</v>
      </c>
      <c r="P2" s="15">
        <f>IF(COUNTA('Template 100 students'!D3)=1,('Template 100 students'!D3),"")</f>
        <v>22</v>
      </c>
      <c r="Q2" s="6">
        <f>IF(COUNTA('Template 100 students'!E3,'Template 100 students'!D3)=2,('Template 100 students'!$D$55),"")</f>
        <v>22</v>
      </c>
      <c r="R2" s="6">
        <f>IF(COUNTA('Template 100 students'!E3,'Template 100 students'!D3)=2,('Template 100 students'!$E$104),"")</f>
        <v>1.1766605171564554E-2</v>
      </c>
    </row>
    <row r="3" spans="2:18" x14ac:dyDescent="0.25">
      <c r="B3" s="13" t="str">
        <f>IF(COUNTA('Template 30 students'!B4)=1,('Template 30 students'!B4),"")</f>
        <v>Julio</v>
      </c>
      <c r="C3" s="14">
        <f>IF(COUNTA('Template 30 students'!E4)=1,('Template 30 students'!E4),"")</f>
        <v>0.63023999779824513</v>
      </c>
      <c r="D3" s="13">
        <f>IF(COUNTA('Template 30 students'!D4)=1,('Template 30 students'!D4),"")</f>
        <v>66</v>
      </c>
      <c r="E3" s="14">
        <f>IF(COUNTA('Template 30 students'!E4,'Template 30 students'!D4)=2,('Template 30 students'!$D$34),"")</f>
        <v>62.363636363636367</v>
      </c>
      <c r="F3" s="14">
        <f>IF(COUNTA('Template 30 students'!E4,'Template 30 students'!D4)=2,AVERAGE($C$2:$C$31),"")</f>
        <v>0.61750787663060391</v>
      </c>
      <c r="G3" s="1"/>
      <c r="H3" s="9" t="str">
        <f>IF(COUNTA('Template 50 students'!B4)=1,('Template 50 students'!B4),0)</f>
        <v>Student2</v>
      </c>
      <c r="I3" s="10">
        <f>IF(COUNTA('Template 50 students'!E4)=1,('Template 50 students'!E4),"")</f>
        <v>4.8584021075693748E-2</v>
      </c>
      <c r="J3" s="11">
        <f>IF(COUNTA('Template 50 students'!D4)=1,('Template 50 students'!D4),"")</f>
        <v>84</v>
      </c>
      <c r="K3" s="10">
        <f>IF(COUNTA('Template 50 students'!E4,'Template 50 students'!D4)=2,('Template 50 students'!$D$54),"")</f>
        <v>74.272727272727266</v>
      </c>
      <c r="L3" s="10">
        <f>IF(COUNTA('Template 50 students'!E4,'Template 50 students'!D4)=2,('Template 50 students'!$E$54),"")</f>
        <v>-0.22966991781237076</v>
      </c>
      <c r="N3" s="17" t="str">
        <f>IF(COUNTA('Template 100 students'!B4)=1,('Template 100 students'!B4),"")</f>
        <v>Student2</v>
      </c>
      <c r="O3" s="6">
        <f>IF(COUNTA('Template 100 students'!E4)=1,('Template 100 students'!E4),"")</f>
        <v>2.0171323151253437</v>
      </c>
      <c r="P3" s="15">
        <f>IF(COUNTA('Template 100 students'!D4)=1,('Template 100 students'!D4),"")</f>
        <v>33</v>
      </c>
      <c r="Q3" s="6">
        <f>IF(COUNTA('Template 100 students'!E4,'Template 100 students'!D4)=2,('Template 100 students'!$D$55),"")</f>
        <v>22</v>
      </c>
      <c r="R3" s="6">
        <f>IF(COUNTA('Template 100 students'!E4,'Template 100 students'!D4)=2,('Template 100 students'!$E$104),"")</f>
        <v>1.1766605171564554E-2</v>
      </c>
    </row>
    <row r="4" spans="2:18" x14ac:dyDescent="0.25">
      <c r="B4" s="13" t="str">
        <f>IF(COUNTA('Template 30 students'!B5)=1,('Template 30 students'!B5),"")</f>
        <v>Kate</v>
      </c>
      <c r="C4" s="14">
        <f>IF(COUNTA('Template 30 students'!E5)=1,('Template 30 students'!E5),"")</f>
        <v>1.0503999963304087</v>
      </c>
      <c r="D4" s="13">
        <f>IF(COUNTA('Template 30 students'!D5)=1,('Template 30 students'!D5),"")</f>
        <v>52</v>
      </c>
      <c r="E4" s="14">
        <f>IF(COUNTA('Template 30 students'!E5,'Template 30 students'!D5)=2,('Template 30 students'!$D$34),"")</f>
        <v>62.363636363636367</v>
      </c>
      <c r="F4" s="14">
        <f>IF(COUNTA('Template 30 students'!E5,'Template 30 students'!D5)=2,AVERAGE($C$2:$C$31),"")</f>
        <v>0.61750787663060391</v>
      </c>
      <c r="G4" s="1"/>
      <c r="H4" s="9" t="str">
        <f>IF(COUNTA('Template 50 students'!B5)=1,('Template 50 students'!B5),"")</f>
        <v>Student3</v>
      </c>
      <c r="I4" s="10">
        <f>IF(COUNTA('Template 50 students'!E5)=1,('Template 50 students'!E5),"")</f>
        <v>2.5749531170117685</v>
      </c>
      <c r="J4" s="11">
        <f>IF(COUNTA('Template 50 students'!D5)=1,('Template 50 students'!D5),"")</f>
        <v>100</v>
      </c>
      <c r="K4" s="10">
        <f>IF(COUNTA('Template 50 students'!E5,'Template 50 students'!D5)=2,('Template 50 students'!$D$54),"")</f>
        <v>74.272727272727266</v>
      </c>
      <c r="L4" s="10">
        <f>IF(COUNTA('Template 50 students'!E5,'Template 50 students'!D5)=2,('Template 50 students'!$E$54),"")</f>
        <v>-0.22966991781237076</v>
      </c>
      <c r="N4" s="17" t="str">
        <f>IF(COUNTA('Template 100 students'!B5)=1,('Template 100 students'!B5),"")</f>
        <v>Student3</v>
      </c>
      <c r="O4" s="6">
        <f>IF(COUNTA('Template 100 students'!E5)=1,('Template 100 students'!E5),"")</f>
        <v>1.512849236344008</v>
      </c>
      <c r="P4" s="15">
        <f>IF(COUNTA('Template 100 students'!D5)=1,('Template 100 students'!D5),"")</f>
        <v>39</v>
      </c>
      <c r="Q4" s="6">
        <f>IF(COUNTA('Template 100 students'!E5,'Template 100 students'!D5)=2,('Template 100 students'!$D$55),"")</f>
        <v>22</v>
      </c>
      <c r="R4" s="6">
        <f>IF(COUNTA('Template 100 students'!E5,'Template 100 students'!D5)=2,('Template 100 students'!$E$104),"")</f>
        <v>1.1766605171564554E-2</v>
      </c>
    </row>
    <row r="5" spans="2:18" x14ac:dyDescent="0.25">
      <c r="B5" s="13" t="str">
        <f>IF(COUNTA('Template 30 students'!B6)=1,('Template 30 students'!B6),"")</f>
        <v>Megan</v>
      </c>
      <c r="C5" s="14">
        <f>IF(COUNTA('Template 30 students'!E6)=1,('Template 30 students'!E6),"")</f>
        <v>-0.28010666568810899</v>
      </c>
      <c r="D5" s="13">
        <f>IF(COUNTA('Template 30 students'!D6)=1,('Template 30 students'!D6),"")</f>
        <v>78</v>
      </c>
      <c r="E5" s="14">
        <f>IF(COUNTA('Template 30 students'!E6,'Template 30 students'!D6)=2,('Template 30 students'!$D$34),"")</f>
        <v>62.363636363636367</v>
      </c>
      <c r="F5" s="14">
        <f>IF(COUNTA('Template 30 students'!E6,'Template 30 students'!D6)=2,AVERAGE($C$2:$C$31),"")</f>
        <v>0.61750787663060391</v>
      </c>
      <c r="G5" s="1"/>
      <c r="H5" s="9" t="str">
        <f>IF(COUNTA('Template 50 students'!B6)=1,('Template 50 students'!B6),"")</f>
        <v>Student4</v>
      </c>
      <c r="I5" s="10">
        <f>IF(COUNTA('Template 50 students'!E6)=1,('Template 50 students'!E6),"")</f>
        <v>-2.3806170327089937</v>
      </c>
      <c r="J5" s="11">
        <f>IF(COUNTA('Template 50 students'!D6)=1,('Template 50 students'!D6),"")</f>
        <v>38</v>
      </c>
      <c r="K5" s="10">
        <f>IF(COUNTA('Template 50 students'!E6,'Template 50 students'!D6)=2,('Template 50 students'!$D$54),"")</f>
        <v>74.272727272727266</v>
      </c>
      <c r="L5" s="10">
        <f>IF(COUNTA('Template 50 students'!E6,'Template 50 students'!D6)=2,('Template 50 students'!$E$54),"")</f>
        <v>-0.22966991781237076</v>
      </c>
      <c r="N5" s="17" t="str">
        <f>IF(COUNTA('Template 100 students'!B6)=1,('Template 100 students'!B6),"")</f>
        <v>Student4</v>
      </c>
      <c r="O5" s="6">
        <f>IF(COUNTA('Template 100 students'!E6)=1,('Template 100 students'!E6),"")</f>
        <v>-0.33618871918755733</v>
      </c>
      <c r="P5" s="15">
        <f>IF(COUNTA('Template 100 students'!D6)=1,('Template 100 students'!D6),"")</f>
        <v>34</v>
      </c>
      <c r="Q5" s="6">
        <f>IF(COUNTA('Template 100 students'!E6,'Template 100 students'!D6)=2,('Template 100 students'!$D$55),"")</f>
        <v>22</v>
      </c>
      <c r="R5" s="6">
        <f>IF(COUNTA('Template 100 students'!E6,'Template 100 students'!D6)=2,('Template 100 students'!$E$104),"")</f>
        <v>1.1766605171564554E-2</v>
      </c>
    </row>
    <row r="6" spans="2:18" x14ac:dyDescent="0.25">
      <c r="B6" s="13" t="str">
        <f>IF(COUNTA('Template 30 students'!B7)=1,('Template 30 students'!B7),"")</f>
        <v>Jennifer</v>
      </c>
      <c r="C6" s="14">
        <f>IF(COUNTA('Template 30 students'!E7)=1,('Template 30 students'!E7),"")</f>
        <v>1.6106133277066266</v>
      </c>
      <c r="D6" s="13">
        <f>IF(COUNTA('Template 30 students'!D7)=1,('Template 30 students'!D7),"")</f>
        <v>62</v>
      </c>
      <c r="E6" s="14">
        <f>IF(COUNTA('Template 30 students'!E7,'Template 30 students'!D7)=2,('Template 30 students'!$D$34),"")</f>
        <v>62.363636363636367</v>
      </c>
      <c r="F6" s="14">
        <f>IF(COUNTA('Template 30 students'!E7,'Template 30 students'!D7)=2,AVERAGE($C$2:$C$31),"")</f>
        <v>0.61750787663060391</v>
      </c>
      <c r="G6" s="1"/>
      <c r="H6" s="9" t="str">
        <f>IF(COUNTA('Template 50 students'!B7)=1,('Template 50 students'!B7),"")</f>
        <v>Student5</v>
      </c>
      <c r="I6" s="10">
        <f>IF(COUNTA('Template 50 students'!E7)=1,('Template 50 students'!E7),"")</f>
        <v>-4.8584021075693748E-2</v>
      </c>
      <c r="J6" s="11">
        <f>IF(COUNTA('Template 50 students'!D7)=1,('Template 50 students'!D7),"")</f>
        <v>98</v>
      </c>
      <c r="K6" s="10">
        <f>IF(COUNTA('Template 50 students'!E7,'Template 50 students'!D7)=2,('Template 50 students'!$D$54),"")</f>
        <v>74.272727272727266</v>
      </c>
      <c r="L6" s="10">
        <f>IF(COUNTA('Template 50 students'!E7,'Template 50 students'!D7)=2,('Template 50 students'!$E$54),"")</f>
        <v>-0.22966991781237076</v>
      </c>
      <c r="N6" s="17" t="str">
        <f>IF(COUNTA('Template 100 students'!B7)=1,('Template 100 students'!B7),"")</f>
        <v>Student5</v>
      </c>
      <c r="O6" s="6">
        <f>IF(COUNTA('Template 100 students'!E7)=1,('Template 100 students'!E7),"")</f>
        <v>-0.50428307878133594</v>
      </c>
      <c r="P6" s="15">
        <f>IF(COUNTA('Template 100 students'!D7)=1,('Template 100 students'!D7),"")</f>
        <v>26</v>
      </c>
      <c r="Q6" s="6">
        <f>IF(COUNTA('Template 100 students'!E7,'Template 100 students'!D7)=2,('Template 100 students'!$D$55),"")</f>
        <v>22</v>
      </c>
      <c r="R6" s="6">
        <f>IF(COUNTA('Template 100 students'!E7,'Template 100 students'!D7)=2,('Template 100 students'!$E$104),"")</f>
        <v>1.1766605171564554E-2</v>
      </c>
    </row>
    <row r="7" spans="2:18" x14ac:dyDescent="0.25">
      <c r="B7" s="13" t="str">
        <f>IF(COUNTA('Template 30 students'!B8)=1,('Template 30 students'!B8),"")</f>
        <v>Matt</v>
      </c>
      <c r="C7" s="14">
        <f>IF(COUNTA('Template 30 students'!E8)=1,('Template 30 students'!E8),"")</f>
        <v>1.2604799955964903</v>
      </c>
      <c r="D7" s="13">
        <f>IF(COUNTA('Template 30 students'!D8)=1,('Template 30 students'!D8),"")</f>
        <v>64</v>
      </c>
      <c r="E7" s="14">
        <f>IF(COUNTA('Template 30 students'!E8,'Template 30 students'!D8)=2,('Template 30 students'!$D$34),"")</f>
        <v>62.363636363636367</v>
      </c>
      <c r="F7" s="14">
        <f>IF(COUNTA('Template 30 students'!E8,'Template 30 students'!D8)=2,AVERAGE($C$2:$C$31),"")</f>
        <v>0.61750787663060391</v>
      </c>
      <c r="G7" s="1"/>
      <c r="H7" s="9" t="str">
        <f>IF(COUNTA('Template 50 students'!B8)=1,('Template 50 students'!B8),"")</f>
        <v>Student6</v>
      </c>
      <c r="I7" s="10">
        <f>IF(COUNTA('Template 50 students'!E8)=1,('Template 50 students'!E8),"")</f>
        <v>-1.6032726954978938</v>
      </c>
      <c r="J7" s="11">
        <f>IF(COUNTA('Template 50 students'!D8)=1,('Template 50 students'!D8),"")</f>
        <v>61</v>
      </c>
      <c r="K7" s="10">
        <f>IF(COUNTA('Template 50 students'!E8,'Template 50 students'!D8)=2,('Template 50 students'!$D$54),"")</f>
        <v>74.272727272727266</v>
      </c>
      <c r="L7" s="10">
        <f>IF(COUNTA('Template 50 students'!E8,'Template 50 students'!D8)=2,('Template 50 students'!$E$54),"")</f>
        <v>-0.22966991781237076</v>
      </c>
      <c r="N7" s="17" t="str">
        <f>IF(COUNTA('Template 100 students'!B8)=1,('Template 100 students'!B8),"")</f>
        <v>Student6</v>
      </c>
      <c r="O7" s="6">
        <f>IF(COUNTA('Template 100 students'!E8)=1,('Template 100 students'!E8),"")</f>
        <v>-0.67237743837511466</v>
      </c>
      <c r="P7" s="15">
        <f>IF(COUNTA('Template 100 students'!D8)=1,('Template 100 students'!D8),"")</f>
        <v>20</v>
      </c>
      <c r="Q7" s="6">
        <f>IF(COUNTA('Template 100 students'!E8,'Template 100 students'!D8)=2,('Template 100 students'!$D$55),"")</f>
        <v>22</v>
      </c>
      <c r="R7" s="6">
        <f>IF(COUNTA('Template 100 students'!E8,'Template 100 students'!D8)=2,('Template 100 students'!$E$104),"")</f>
        <v>1.1766605171564554E-2</v>
      </c>
    </row>
    <row r="8" spans="2:18" x14ac:dyDescent="0.25">
      <c r="B8" s="13" t="str">
        <f>IF(COUNTA('Template 30 students'!B9)=1,('Template 30 students'!B9),"")</f>
        <v>Yun</v>
      </c>
      <c r="C8" s="14">
        <f>IF(COUNTA('Template 30 students'!E9)=1,('Template 30 students'!E9),"")</f>
        <v>1.120426662752436</v>
      </c>
      <c r="D8" s="13">
        <f>IF(COUNTA('Template 30 students'!D9)=1,('Template 30 students'!D9),"")</f>
        <v>73</v>
      </c>
      <c r="E8" s="14">
        <f>IF(COUNTA('Template 30 students'!E9,'Template 30 students'!D9)=2,('Template 30 students'!$D$34),"")</f>
        <v>62.363636363636367</v>
      </c>
      <c r="F8" s="14">
        <f>IF(COUNTA('Template 30 students'!E9,'Template 30 students'!D9)=2,AVERAGE($C$2:$C$31),"")</f>
        <v>0.61750787663060391</v>
      </c>
      <c r="G8" s="1"/>
      <c r="H8" s="9" t="str">
        <f>IF(COUNTA('Template 50 students'!B9)=1,('Template 50 students'!B9),"")</f>
        <v>Student7</v>
      </c>
      <c r="I8" s="10">
        <f>IF(COUNTA('Template 50 students'!E9)=1,('Template 50 students'!E9),"")</f>
        <v>-1.2146005268923437</v>
      </c>
      <c r="J8" s="11">
        <f>IF(COUNTA('Template 50 students'!D9)=1,('Template 50 students'!D9),"")</f>
        <v>71</v>
      </c>
      <c r="K8" s="10">
        <f>IF(COUNTA('Template 50 students'!E9,'Template 50 students'!D9)=2,('Template 50 students'!$D$54),"")</f>
        <v>74.272727272727266</v>
      </c>
      <c r="L8" s="10">
        <f>IF(COUNTA('Template 50 students'!E9,'Template 50 students'!D9)=2,('Template 50 students'!$E$54),"")</f>
        <v>-0.22966991781237076</v>
      </c>
      <c r="N8" s="17" t="str">
        <f>IF(COUNTA('Template 100 students'!B9)=1,('Template 100 students'!B9),"")</f>
        <v>Student7</v>
      </c>
      <c r="O8" s="6">
        <f>IF(COUNTA('Template 100 students'!E9)=1,('Template 100 students'!E9),"")</f>
        <v>0</v>
      </c>
      <c r="P8" s="15">
        <f>IF(COUNTA('Template 100 students'!D9)=1,('Template 100 students'!D9),"")</f>
        <v>28</v>
      </c>
      <c r="Q8" s="6">
        <f>IF(COUNTA('Template 100 students'!E9,'Template 100 students'!D9)=2,('Template 100 students'!$D$55),"")</f>
        <v>22</v>
      </c>
      <c r="R8" s="6">
        <f>IF(COUNTA('Template 100 students'!E9,'Template 100 students'!D9)=2,('Template 100 students'!$E$104),"")</f>
        <v>1.1766605171564554E-2</v>
      </c>
    </row>
    <row r="9" spans="2:18" x14ac:dyDescent="0.25">
      <c r="B9" s="13" t="str">
        <f>IF(COUNTA('Template 30 students'!B10)=1,('Template 30 students'!B10),"")</f>
        <v>Pablo</v>
      </c>
      <c r="C9" s="14">
        <f>IF(COUNTA('Template 30 students'!E10)=1,('Template 30 students'!E10),"")</f>
        <v>0.42015999853216346</v>
      </c>
      <c r="D9" s="13">
        <f>IF(COUNTA('Template 30 students'!D10)=1,('Template 30 students'!D10),"")</f>
        <v>69</v>
      </c>
      <c r="E9" s="14">
        <f>IF(COUNTA('Template 30 students'!E10,'Template 30 students'!D10)=2,('Template 30 students'!$D$34),"")</f>
        <v>62.363636363636367</v>
      </c>
      <c r="F9" s="14">
        <f>IF(COUNTA('Template 30 students'!E10,'Template 30 students'!D10)=2,AVERAGE($C$2:$C$31),"")</f>
        <v>0.61750787663060391</v>
      </c>
      <c r="G9" s="1"/>
      <c r="H9" s="9" t="str">
        <f>IF(COUNTA('Template 50 students'!B10)=1,('Template 50 students'!B10),"")</f>
        <v>Student8</v>
      </c>
      <c r="I9" s="10">
        <f>IF(COUNTA('Template 50 students'!E10)=1,('Template 50 students'!E10),"")</f>
        <v>-0.43725618968124375</v>
      </c>
      <c r="J9" s="11">
        <f>IF(COUNTA('Template 50 students'!D10)=1,('Template 50 students'!D10),"")</f>
        <v>85</v>
      </c>
      <c r="K9" s="10">
        <f>IF(COUNTA('Template 50 students'!E10,'Template 50 students'!D10)=2,('Template 50 students'!$D$54),"")</f>
        <v>74.272727272727266</v>
      </c>
      <c r="L9" s="10">
        <f>IF(COUNTA('Template 50 students'!E10,'Template 50 students'!D10)=2,('Template 50 students'!$E$54),"")</f>
        <v>-0.22966991781237076</v>
      </c>
      <c r="N9" s="17" t="str">
        <f>IF(COUNTA('Template 100 students'!B10)=1,('Template 100 students'!B10),"")</f>
        <v>Student8</v>
      </c>
      <c r="O9" s="6">
        <f>IF(COUNTA('Template 100 students'!E10)=1,('Template 100 students'!E10),"")</f>
        <v>1.3447548767502293</v>
      </c>
      <c r="P9" s="15">
        <f>IF(COUNTA('Template 100 students'!D10)=1,('Template 100 students'!D10),"")</f>
        <v>30</v>
      </c>
      <c r="Q9" s="6">
        <f>IF(COUNTA('Template 100 students'!E10,'Template 100 students'!D10)=2,('Template 100 students'!$D$55),"")</f>
        <v>22</v>
      </c>
      <c r="R9" s="6">
        <f>IF(COUNTA('Template 100 students'!E10,'Template 100 students'!D10)=2,('Template 100 students'!$E$104),"")</f>
        <v>1.1766605171564554E-2</v>
      </c>
    </row>
    <row r="10" spans="2:18" x14ac:dyDescent="0.25">
      <c r="B10" s="13" t="str">
        <f>IF(COUNTA('Template 30 students'!B11)=1,('Template 30 students'!B11),"")</f>
        <v>Robert</v>
      </c>
      <c r="C10" s="14">
        <f>IF(COUNTA('Template 30 students'!E11)=1,('Template 30 students'!E11),"")</f>
        <v>0.21007999926608173</v>
      </c>
      <c r="D10" s="13">
        <f>IF(COUNTA('Template 30 students'!D11)=1,('Template 30 students'!D11),"")</f>
        <v>71</v>
      </c>
      <c r="E10" s="14">
        <f>IF(COUNTA('Template 30 students'!E11,'Template 30 students'!D11)=2,('Template 30 students'!$D$34),"")</f>
        <v>62.363636363636367</v>
      </c>
      <c r="F10" s="14">
        <f>IF(COUNTA('Template 30 students'!E11,'Template 30 students'!D11)=2,AVERAGE($C$2:$C$31),"")</f>
        <v>0.61750787663060391</v>
      </c>
      <c r="G10" s="1"/>
      <c r="H10" s="9" t="str">
        <f>IF(COUNTA('Template 50 students'!B11)=1,('Template 50 students'!B11),"")</f>
        <v>Student9</v>
      </c>
      <c r="I10" s="10">
        <f>IF(COUNTA('Template 50 students'!E11)=1,('Template 50 students'!E11),"")</f>
        <v>0.14575206322708126</v>
      </c>
      <c r="J10" s="11">
        <f>IF(COUNTA('Template 50 students'!D11)=1,('Template 50 students'!D11),"")</f>
        <v>41</v>
      </c>
      <c r="K10" s="10">
        <f>IF(COUNTA('Template 50 students'!E11,'Template 50 students'!D11)=2,('Template 50 students'!$D$54),"")</f>
        <v>74.272727272727266</v>
      </c>
      <c r="L10" s="10">
        <f>IF(COUNTA('Template 50 students'!E11,'Template 50 students'!D11)=2,('Template 50 students'!$E$54),"")</f>
        <v>-0.22966991781237076</v>
      </c>
      <c r="N10" s="17" t="str">
        <f>IF(COUNTA('Template 100 students'!B11)=1,('Template 100 students'!B11),"")</f>
        <v>Student9</v>
      </c>
      <c r="O10" s="6">
        <f>IF(COUNTA('Template 100 students'!E11)=1,('Template 100 students'!E11),"")</f>
        <v>-1.3447548767502293</v>
      </c>
      <c r="P10" s="15">
        <f>IF(COUNTA('Template 100 students'!D11)=1,('Template 100 students'!D11),"")</f>
        <v>21</v>
      </c>
      <c r="Q10" s="6">
        <f>IF(COUNTA('Template 100 students'!E11,'Template 100 students'!D11)=2,('Template 100 students'!$D$55),"")</f>
        <v>22</v>
      </c>
      <c r="R10" s="6">
        <f>IF(COUNTA('Template 100 students'!E11,'Template 100 students'!D11)=2,('Template 100 students'!$E$104),"")</f>
        <v>1.1766605171564554E-2</v>
      </c>
    </row>
    <row r="11" spans="2:18" x14ac:dyDescent="0.25">
      <c r="B11" s="13" t="str">
        <f>IF(COUNTA('Template 30 students'!B12)=1,('Template 30 students'!B12),"")</f>
        <v>Max</v>
      </c>
      <c r="C11" s="14">
        <f>IF(COUNTA('Template 30 students'!E12)=1,('Template 30 students'!E12),"")</f>
        <v>0.42015999853216346</v>
      </c>
      <c r="D11" s="13">
        <f>IF(COUNTA('Template 30 students'!D12)=1,('Template 30 students'!D12),"")</f>
        <v>35</v>
      </c>
      <c r="E11" s="14">
        <f>IF(COUNTA('Template 30 students'!E12,'Template 30 students'!D12)=2,('Template 30 students'!$D$34),"")</f>
        <v>62.363636363636367</v>
      </c>
      <c r="F11" s="14">
        <f>IF(COUNTA('Template 30 students'!E12,'Template 30 students'!D12)=2,AVERAGE($C$2:$C$31),"")</f>
        <v>0.61750787663060391</v>
      </c>
      <c r="G11" s="1"/>
      <c r="H11" s="9" t="str">
        <f>IF(COUNTA('Template 50 students'!B12)=1,('Template 50 students'!B12),"")</f>
        <v>Student10</v>
      </c>
      <c r="I11" s="10">
        <f>IF(COUNTA('Template 50 students'!E12)=1,('Template 50 students'!E12),"")</f>
        <v>0.53442423183263121</v>
      </c>
      <c r="J11" s="11">
        <f>IF(COUNTA('Template 50 students'!D12)=1,('Template 50 students'!D12),"")</f>
        <v>90</v>
      </c>
      <c r="K11" s="10">
        <f>IF(COUNTA('Template 50 students'!E12,'Template 50 students'!D12)=2,('Template 50 students'!$D$54),"")</f>
        <v>74.272727272727266</v>
      </c>
      <c r="L11" s="10">
        <f>IF(COUNTA('Template 50 students'!E12,'Template 50 students'!D12)=2,('Template 50 students'!$E$54),"")</f>
        <v>-0.22966991781237076</v>
      </c>
      <c r="N11" s="17" t="str">
        <f>IF(COUNTA('Template 100 students'!B12)=1,('Template 100 students'!B12),"")</f>
        <v>Student10</v>
      </c>
      <c r="O11" s="6">
        <f>IF(COUNTA('Template 100 students'!E12)=1,('Template 100 students'!E12),"")</f>
        <v>-0.84047179796889326</v>
      </c>
      <c r="P11" s="15">
        <f>IF(COUNTA('Template 100 students'!D12)=1,('Template 100 students'!D12),"")</f>
        <v>27</v>
      </c>
      <c r="Q11" s="6">
        <f>IF(COUNTA('Template 100 students'!E12,'Template 100 students'!D12)=2,('Template 100 students'!$D$55),"")</f>
        <v>22</v>
      </c>
      <c r="R11" s="6">
        <f>IF(COUNTA('Template 100 students'!E12,'Template 100 students'!D12)=2,('Template 100 students'!$E$104),"")</f>
        <v>1.1766605171564554E-2</v>
      </c>
    </row>
    <row r="12" spans="2:18" x14ac:dyDescent="0.25">
      <c r="B12" s="13" t="str">
        <f>IF(COUNTA('Template 30 students'!B13)=1,('Template 30 students'!B13),"")</f>
        <v>Rodriguez</v>
      </c>
      <c r="C12" s="14">
        <f>IF(COUNTA('Template 30 students'!E13)=1,('Template 30 students'!E13),"")</f>
        <v>7.0026666422027248E-2</v>
      </c>
      <c r="D12" s="13">
        <f>IF(COUNTA('Template 30 students'!D13)=1,('Template 30 students'!D13),"")</f>
        <v>68</v>
      </c>
      <c r="E12" s="14">
        <f>IF(COUNTA('Template 30 students'!E13,'Template 30 students'!D13)=2,('Template 30 students'!$D$34),"")</f>
        <v>62.363636363636367</v>
      </c>
      <c r="F12" s="14">
        <f>IF(COUNTA('Template 30 students'!E13,'Template 30 students'!D13)=2,AVERAGE($C$2:$C$31),"")</f>
        <v>0.61750787663060391</v>
      </c>
      <c r="G12" s="1"/>
      <c r="H12" s="9" t="str">
        <f>IF(COUNTA('Template 50 students'!B13)=1,('Template 50 students'!B13),"")</f>
        <v>Student11</v>
      </c>
      <c r="I12" s="10">
        <f>IF(COUNTA('Template 50 students'!E13)=1,('Template 50 students'!E13),"")</f>
        <v>-0.34008814752985622</v>
      </c>
      <c r="J12" s="11">
        <f>IF(COUNTA('Template 50 students'!D13)=1,('Template 50 students'!D13),"")</f>
        <v>79</v>
      </c>
      <c r="K12" s="10">
        <f>IF(COUNTA('Template 50 students'!E13,'Template 50 students'!D13)=2,('Template 50 students'!$D$54),"")</f>
        <v>74.272727272727266</v>
      </c>
      <c r="L12" s="10">
        <f>IF(COUNTA('Template 50 students'!E13,'Template 50 students'!D13)=2,('Template 50 students'!$E$54),"")</f>
        <v>-0.22966991781237076</v>
      </c>
      <c r="N12" s="17" t="str">
        <f>IF(COUNTA('Template 100 students'!B13)=1,('Template 100 students'!B13),"")</f>
        <v>Student11</v>
      </c>
      <c r="O12" s="6">
        <f>IF(COUNTA('Template 100 students'!E13)=1,('Template 100 students'!E13),"")</f>
        <v>0.84047179796889326</v>
      </c>
      <c r="P12" s="15">
        <f>IF(COUNTA('Template 100 students'!D13)=1,('Template 100 students'!D13),"")</f>
        <v>27</v>
      </c>
      <c r="Q12" s="6">
        <f>IF(COUNTA('Template 100 students'!E13,'Template 100 students'!D13)=2,('Template 100 students'!$D$55),"")</f>
        <v>22</v>
      </c>
      <c r="R12" s="6">
        <f>IF(COUNTA('Template 100 students'!E13,'Template 100 students'!D13)=2,('Template 100 students'!$E$104),"")</f>
        <v>1.1766605171564554E-2</v>
      </c>
    </row>
    <row r="13" spans="2:18" x14ac:dyDescent="0.25">
      <c r="B13" s="13" t="str">
        <f>IF(COUNTA('Template 30 students'!B14)=1,('Template 30 students'!B14),"")</f>
        <v>Student12</v>
      </c>
      <c r="C13" s="14" t="str">
        <f>IF(COUNTA('Template 30 students'!E14)=1,('Template 30 students'!E14),"")</f>
        <v/>
      </c>
      <c r="D13" s="13" t="str">
        <f>IF(COUNTA('Template 30 students'!D14)=1,('Template 30 students'!D14),"")</f>
        <v/>
      </c>
      <c r="E13" s="14" t="str">
        <f>IF(COUNTA('Template 30 students'!E14,'Template 30 students'!D14)=2,('Template 30 students'!$D$34),"")</f>
        <v/>
      </c>
      <c r="F13" s="14" t="str">
        <f>IF(COUNTA('Template 30 students'!E14,'Template 30 students'!D14)=2,AVERAGE($C$2:$C$31),"")</f>
        <v/>
      </c>
      <c r="G13" s="1"/>
      <c r="H13" s="9" t="str">
        <f>IF(COUNTA('Template 50 students'!B14)=1,('Template 50 students'!B14),"")</f>
        <v>Student12</v>
      </c>
      <c r="I13" s="10" t="str">
        <f>IF(COUNTA('Template 50 students'!E14)=1,('Template 50 students'!E14),"")</f>
        <v/>
      </c>
      <c r="J13" s="11" t="str">
        <f>IF(COUNTA('Template 50 students'!D14)=1,('Template 50 students'!D14),"")</f>
        <v/>
      </c>
      <c r="K13" s="10" t="str">
        <f>IF(COUNTA('Template 50 students'!E14,'Template 50 students'!D14)=2,('Template 50 students'!$D$54),"")</f>
        <v/>
      </c>
      <c r="L13" s="10" t="str">
        <f>IF(COUNTA('Template 50 students'!E14,'Template 50 students'!D14)=2,('Template 50 students'!$E$54),"")</f>
        <v/>
      </c>
      <c r="N13" s="17" t="str">
        <f>IF(COUNTA('Template 100 students'!B14)=1,('Template 100 students'!B14),"")</f>
        <v>Student12</v>
      </c>
      <c r="O13" s="6">
        <f>IF(COUNTA('Template 100 students'!E14)=1,('Template 100 students'!E14),"")</f>
        <v>-0.84047179796889326</v>
      </c>
      <c r="P13" s="15">
        <f>IF(COUNTA('Template 100 students'!D14)=1,('Template 100 students'!D14),"")</f>
        <v>23</v>
      </c>
      <c r="Q13" s="6">
        <f>IF(COUNTA('Template 100 students'!E14,'Template 100 students'!D14)=2,('Template 100 students'!$D$55),"")</f>
        <v>22</v>
      </c>
      <c r="R13" s="6">
        <f>IF(COUNTA('Template 100 students'!E14,'Template 100 students'!D14)=2,('Template 100 students'!$E$104),"")</f>
        <v>1.1766605171564554E-2</v>
      </c>
    </row>
    <row r="14" spans="2:18" x14ac:dyDescent="0.25">
      <c r="B14" s="13" t="str">
        <f>IF(COUNTA('Template 30 students'!B15)=1,('Template 30 students'!B15),"")</f>
        <v>Student13</v>
      </c>
      <c r="C14" s="14" t="str">
        <f>IF(COUNTA('Template 30 students'!E15)=1,('Template 30 students'!E15),"")</f>
        <v/>
      </c>
      <c r="D14" s="13" t="str">
        <f>IF(COUNTA('Template 30 students'!D15)=1,('Template 30 students'!D15),"")</f>
        <v/>
      </c>
      <c r="E14" s="14" t="str">
        <f>IF(COUNTA('Template 30 students'!E15,'Template 30 students'!D15)=2,('Template 30 students'!$D$34),"")</f>
        <v/>
      </c>
      <c r="F14" s="14" t="str">
        <f>IF(COUNTA('Template 30 students'!E15,'Template 30 students'!D15)=2,AVERAGE($C$2:$C$31),"")</f>
        <v/>
      </c>
      <c r="G14" s="1"/>
      <c r="H14" s="9" t="str">
        <f>IF(COUNTA('Template 50 students'!B15)=1,('Template 50 students'!B15),"")</f>
        <v>Student13</v>
      </c>
      <c r="I14" s="10" t="str">
        <f>IF(COUNTA('Template 50 students'!E15)=1,('Template 50 students'!E15),"")</f>
        <v/>
      </c>
      <c r="J14" s="11" t="str">
        <f>IF(COUNTA('Template 50 students'!D15)=1,('Template 50 students'!D15),"")</f>
        <v/>
      </c>
      <c r="K14" s="10" t="str">
        <f>IF(COUNTA('Template 50 students'!E15,'Template 50 students'!D15)=2,('Template 50 students'!$D$54),"")</f>
        <v/>
      </c>
      <c r="L14" s="10" t="str">
        <f>IF(COUNTA('Template 50 students'!E15,'Template 50 students'!D15)=2,('Template 50 students'!$E$54),"")</f>
        <v/>
      </c>
      <c r="N14" s="17" t="str">
        <f>IF(COUNTA('Template 100 students'!B15)=1,('Template 100 students'!B15),"")</f>
        <v>Student13</v>
      </c>
      <c r="O14" s="6">
        <f>IF(COUNTA('Template 100 students'!E15)=1,('Template 100 students'!E15),"")</f>
        <v>-1.0085661575626719</v>
      </c>
      <c r="P14" s="15">
        <f>IF(COUNTA('Template 100 students'!D15)=1,('Template 100 students'!D15),"")</f>
        <v>33</v>
      </c>
      <c r="Q14" s="6">
        <f>IF(COUNTA('Template 100 students'!E15,'Template 100 students'!D15)=2,('Template 100 students'!$D$55),"")</f>
        <v>22</v>
      </c>
      <c r="R14" s="6">
        <f>IF(COUNTA('Template 100 students'!E15,'Template 100 students'!D15)=2,('Template 100 students'!$E$104),"")</f>
        <v>1.1766605171564554E-2</v>
      </c>
    </row>
    <row r="15" spans="2:18" x14ac:dyDescent="0.25">
      <c r="B15" s="13" t="str">
        <f>IF(COUNTA('Template 30 students'!B16)=1,('Template 30 students'!B16),"")</f>
        <v>Student14</v>
      </c>
      <c r="C15" s="14" t="str">
        <f>IF(COUNTA('Template 30 students'!E16)=1,('Template 30 students'!E16),"")</f>
        <v/>
      </c>
      <c r="D15" s="13" t="str">
        <f>IF(COUNTA('Template 30 students'!D16)=1,('Template 30 students'!D16),"")</f>
        <v/>
      </c>
      <c r="E15" s="14" t="str">
        <f>IF(COUNTA('Template 30 students'!E16,'Template 30 students'!D16)=2,('Template 30 students'!$D$34),"")</f>
        <v/>
      </c>
      <c r="F15" s="14" t="str">
        <f>IF(COUNTA('Template 30 students'!E16,'Template 30 students'!D16)=2,AVERAGE($C$2:$C$31),"")</f>
        <v/>
      </c>
      <c r="G15" s="1"/>
      <c r="H15" s="9" t="str">
        <f>IF(COUNTA('Template 50 students'!B16)=1,('Template 50 students'!B16),"")</f>
        <v>Student14</v>
      </c>
      <c r="I15" s="10" t="str">
        <f>IF(COUNTA('Template 50 students'!E16)=1,('Template 50 students'!E16),"")</f>
        <v/>
      </c>
      <c r="J15" s="11" t="str">
        <f>IF(COUNTA('Template 50 students'!D16)=1,('Template 50 students'!D16),"")</f>
        <v/>
      </c>
      <c r="K15" s="10" t="str">
        <f>IF(COUNTA('Template 50 students'!E16,'Template 50 students'!D16)=2,('Template 50 students'!$D$54),"")</f>
        <v/>
      </c>
      <c r="L15" s="10" t="str">
        <f>IF(COUNTA('Template 50 students'!E16,'Template 50 students'!D16)=2,('Template 50 students'!$E$54),"")</f>
        <v/>
      </c>
      <c r="N15" s="17" t="str">
        <f>IF(COUNTA('Template 100 students'!B16)=1,('Template 100 students'!B16),"")</f>
        <v>Student14</v>
      </c>
      <c r="O15" s="6">
        <f>IF(COUNTA('Template 100 students'!E16)=1,('Template 100 students'!E16),"")</f>
        <v>-0.67237743837511466</v>
      </c>
      <c r="P15" s="15">
        <f>IF(COUNTA('Template 100 students'!D16)=1,('Template 100 students'!D16),"")</f>
        <v>28</v>
      </c>
      <c r="Q15" s="6">
        <f>IF(COUNTA('Template 100 students'!E16,'Template 100 students'!D16)=2,('Template 100 students'!$D$55),"")</f>
        <v>22</v>
      </c>
      <c r="R15" s="6">
        <f>IF(COUNTA('Template 100 students'!E16,'Template 100 students'!D16)=2,('Template 100 students'!$E$104),"")</f>
        <v>1.1766605171564554E-2</v>
      </c>
    </row>
    <row r="16" spans="2:18" x14ac:dyDescent="0.25">
      <c r="B16" s="13" t="str">
        <f>IF(COUNTA('Template 30 students'!B17)=1,('Template 30 students'!B17),"")</f>
        <v>Student15</v>
      </c>
      <c r="C16" s="14" t="str">
        <f>IF(COUNTA('Template 30 students'!E17)=1,('Template 30 students'!E17),"")</f>
        <v/>
      </c>
      <c r="D16" s="13" t="str">
        <f>IF(COUNTA('Template 30 students'!D17)=1,('Template 30 students'!D17),"")</f>
        <v/>
      </c>
      <c r="E16" s="14" t="str">
        <f>IF(COUNTA('Template 30 students'!E17,'Template 30 students'!D17)=2,('Template 30 students'!$D$34),"")</f>
        <v/>
      </c>
      <c r="F16" s="14" t="str">
        <f>IF(COUNTA('Template 30 students'!E17,'Template 30 students'!D17)=2,AVERAGE($C$2:$C$31),"")</f>
        <v/>
      </c>
      <c r="G16" s="1"/>
      <c r="H16" s="9" t="str">
        <f>IF(COUNTA('Template 50 students'!B17)=1,('Template 50 students'!B17),"")</f>
        <v>Student15</v>
      </c>
      <c r="I16" s="10" t="str">
        <f>IF(COUNTA('Template 50 students'!E17)=1,('Template 50 students'!E17),"")</f>
        <v/>
      </c>
      <c r="J16" s="11" t="str">
        <f>IF(COUNTA('Template 50 students'!D17)=1,('Template 50 students'!D17),"")</f>
        <v/>
      </c>
      <c r="K16" s="10" t="str">
        <f>IF(COUNTA('Template 50 students'!E17,'Template 50 students'!D17)=2,('Template 50 students'!$D$54),"")</f>
        <v/>
      </c>
      <c r="L16" s="10" t="str">
        <f>IF(COUNTA('Template 50 students'!E17,'Template 50 students'!D17)=2,('Template 50 students'!$E$54),"")</f>
        <v/>
      </c>
      <c r="N16" s="17" t="str">
        <f>IF(COUNTA('Template 100 students'!B17)=1,('Template 100 students'!B17),"")</f>
        <v>Student15</v>
      </c>
      <c r="O16" s="6">
        <f>IF(COUNTA('Template 100 students'!E17)=1,('Template 100 students'!E17),"")</f>
        <v>0.16809435959377866</v>
      </c>
      <c r="P16" s="15">
        <f>IF(COUNTA('Template 100 students'!D17)=1,('Template 100 students'!D17),"")</f>
        <v>25</v>
      </c>
      <c r="Q16" s="6">
        <f>IF(COUNTA('Template 100 students'!E17,'Template 100 students'!D17)=2,('Template 100 students'!$D$55),"")</f>
        <v>22</v>
      </c>
      <c r="R16" s="6">
        <f>IF(COUNTA('Template 100 students'!E17,'Template 100 students'!D17)=2,('Template 100 students'!$E$104),"")</f>
        <v>1.1766605171564554E-2</v>
      </c>
    </row>
    <row r="17" spans="2:18" x14ac:dyDescent="0.25">
      <c r="B17" s="13" t="str">
        <f>IF(COUNTA('Template 30 students'!B18)=1,('Template 30 students'!B18),"")</f>
        <v>Student16</v>
      </c>
      <c r="C17" s="14" t="str">
        <f>IF(COUNTA('Template 30 students'!E18)=1,('Template 30 students'!E18),"")</f>
        <v/>
      </c>
      <c r="D17" s="13" t="str">
        <f>IF(COUNTA('Template 30 students'!D18)=1,('Template 30 students'!D18),"")</f>
        <v/>
      </c>
      <c r="E17" s="14" t="str">
        <f>IF(COUNTA('Template 30 students'!E18,'Template 30 students'!D18)=2,('Template 30 students'!$D$34),"")</f>
        <v/>
      </c>
      <c r="F17" s="14" t="str">
        <f>IF(COUNTA('Template 30 students'!E18,'Template 30 students'!D18)=2,AVERAGE($C$2:$C$31),"")</f>
        <v/>
      </c>
      <c r="G17" s="1"/>
      <c r="H17" s="9" t="str">
        <f>IF(COUNTA('Template 50 students'!B18)=1,('Template 50 students'!B18),"")</f>
        <v>Student16</v>
      </c>
      <c r="I17" s="10" t="str">
        <f>IF(COUNTA('Template 50 students'!E18)=1,('Template 50 students'!E18),"")</f>
        <v/>
      </c>
      <c r="J17" s="11" t="str">
        <f>IF(COUNTA('Template 50 students'!D18)=1,('Template 50 students'!D18),"")</f>
        <v/>
      </c>
      <c r="K17" s="10" t="str">
        <f>IF(COUNTA('Template 50 students'!E18,'Template 50 students'!D18)=2,('Template 50 students'!$D$54),"")</f>
        <v/>
      </c>
      <c r="L17" s="10" t="str">
        <f>IF(COUNTA('Template 50 students'!E18,'Template 50 students'!D18)=2,('Template 50 students'!$E$54),"")</f>
        <v/>
      </c>
      <c r="N17" s="17" t="str">
        <f>IF(COUNTA('Template 100 students'!B18)=1,('Template 100 students'!B18),"")</f>
        <v>Student16</v>
      </c>
      <c r="O17" s="6">
        <f>IF(COUNTA('Template 100 students'!E18)=1,('Template 100 students'!E18),"")</f>
        <v>1.512849236344008</v>
      </c>
      <c r="P17" s="15">
        <f>IF(COUNTA('Template 100 students'!D18)=1,('Template 100 students'!D18),"")</f>
        <v>38</v>
      </c>
      <c r="Q17" s="6">
        <f>IF(COUNTA('Template 100 students'!E18,'Template 100 students'!D18)=2,('Template 100 students'!$D$55),"")</f>
        <v>22</v>
      </c>
      <c r="R17" s="6">
        <f>IF(COUNTA('Template 100 students'!E18,'Template 100 students'!D18)=2,('Template 100 students'!$E$104),"")</f>
        <v>1.1766605171564554E-2</v>
      </c>
    </row>
    <row r="18" spans="2:18" x14ac:dyDescent="0.25">
      <c r="B18" s="13" t="str">
        <f>IF(COUNTA('Template 30 students'!B19)=1,('Template 30 students'!B19),"")</f>
        <v>Student17</v>
      </c>
      <c r="C18" s="14" t="str">
        <f>IF(COUNTA('Template 30 students'!E19)=1,('Template 30 students'!E19),"")</f>
        <v/>
      </c>
      <c r="D18" s="13" t="str">
        <f>IF(COUNTA('Template 30 students'!D19)=1,('Template 30 students'!D19),"")</f>
        <v/>
      </c>
      <c r="E18" s="14" t="str">
        <f>IF(COUNTA('Template 30 students'!E19,'Template 30 students'!D19)=2,('Template 30 students'!$D$34),"")</f>
        <v/>
      </c>
      <c r="F18" s="14" t="str">
        <f>IF(COUNTA('Template 30 students'!E19,'Template 30 students'!D19)=2,AVERAGE($C$2:$C$31),"")</f>
        <v/>
      </c>
      <c r="G18" s="1"/>
      <c r="H18" s="9" t="str">
        <f>IF(COUNTA('Template 50 students'!B19)=1,('Template 50 students'!B19),"")</f>
        <v>Student17</v>
      </c>
      <c r="I18" s="10" t="str">
        <f>IF(COUNTA('Template 50 students'!E19)=1,('Template 50 students'!E19),"")</f>
        <v/>
      </c>
      <c r="J18" s="11" t="str">
        <f>IF(COUNTA('Template 50 students'!D19)=1,('Template 50 students'!D19),"")</f>
        <v/>
      </c>
      <c r="K18" s="10" t="str">
        <f>IF(COUNTA('Template 50 students'!E19,'Template 50 students'!D19)=2,('Template 50 students'!$D$54),"")</f>
        <v/>
      </c>
      <c r="L18" s="10" t="str">
        <f>IF(COUNTA('Template 50 students'!E19,'Template 50 students'!D19)=2,('Template 50 students'!$E$54),"")</f>
        <v/>
      </c>
      <c r="N18" s="17" t="str">
        <f>IF(COUNTA('Template 100 students'!B19)=1,('Template 100 students'!B19),"")</f>
        <v>Student17</v>
      </c>
      <c r="O18" s="6">
        <f>IF(COUNTA('Template 100 students'!E19)=1,('Template 100 students'!E19),"")</f>
        <v>0.16809435959377866</v>
      </c>
      <c r="P18" s="15">
        <f>IF(COUNTA('Template 100 students'!D19)=1,('Template 100 students'!D19),"")</f>
        <v>24</v>
      </c>
      <c r="Q18" s="6">
        <f>IF(COUNTA('Template 100 students'!E19,'Template 100 students'!D19)=2,('Template 100 students'!$D$55),"")</f>
        <v>22</v>
      </c>
      <c r="R18" s="6">
        <f>IF(COUNTA('Template 100 students'!E19,'Template 100 students'!D19)=2,('Template 100 students'!$E$104),"")</f>
        <v>1.1766605171564554E-2</v>
      </c>
    </row>
    <row r="19" spans="2:18" x14ac:dyDescent="0.25">
      <c r="B19" s="13" t="str">
        <f>IF(COUNTA('Template 30 students'!B20)=1,('Template 30 students'!B20),"")</f>
        <v>Student18</v>
      </c>
      <c r="C19" s="14" t="str">
        <f>IF(COUNTA('Template 30 students'!E20)=1,('Template 30 students'!E20),"")</f>
        <v/>
      </c>
      <c r="D19" s="13" t="str">
        <f>IF(COUNTA('Template 30 students'!D20)=1,('Template 30 students'!D20),"")</f>
        <v/>
      </c>
      <c r="E19" s="14" t="str">
        <f>IF(COUNTA('Template 30 students'!E20,'Template 30 students'!D20)=2,('Template 30 students'!$D$34),"")</f>
        <v/>
      </c>
      <c r="F19" s="14" t="str">
        <f>IF(COUNTA('Template 30 students'!E20,'Template 30 students'!D20)=2,AVERAGE($C$2:$C$31),"")</f>
        <v/>
      </c>
      <c r="G19" s="1"/>
      <c r="H19" s="9" t="str">
        <f>IF(COUNTA('Template 50 students'!B20)=1,('Template 50 students'!B20),"")</f>
        <v>Student18</v>
      </c>
      <c r="I19" s="10" t="str">
        <f>IF(COUNTA('Template 50 students'!E20)=1,('Template 50 students'!E20),"")</f>
        <v/>
      </c>
      <c r="J19" s="11" t="str">
        <f>IF(COUNTA('Template 50 students'!D20)=1,('Template 50 students'!D20),"")</f>
        <v/>
      </c>
      <c r="K19" s="10" t="str">
        <f>IF(COUNTA('Template 50 students'!E20,'Template 50 students'!D20)=2,('Template 50 students'!$D$54),"")</f>
        <v/>
      </c>
      <c r="L19" s="10" t="str">
        <f>IF(COUNTA('Template 50 students'!E20,'Template 50 students'!D20)=2,('Template 50 students'!$E$54),"")</f>
        <v/>
      </c>
      <c r="N19" s="17" t="str">
        <f>IF(COUNTA('Template 100 students'!B20)=1,('Template 100 students'!B20),"")</f>
        <v>Student18</v>
      </c>
      <c r="O19" s="6">
        <f>IF(COUNTA('Template 100 students'!E20)=1,('Template 100 students'!E20),"")</f>
        <v>0.16809435959377866</v>
      </c>
      <c r="P19" s="15">
        <f>IF(COUNTA('Template 100 students'!D20)=1,('Template 100 students'!D20),"")</f>
        <v>31</v>
      </c>
      <c r="Q19" s="6">
        <f>IF(COUNTA('Template 100 students'!E20,'Template 100 students'!D20)=2,('Template 100 students'!$D$55),"")</f>
        <v>22</v>
      </c>
      <c r="R19" s="6">
        <f>IF(COUNTA('Template 100 students'!E20,'Template 100 students'!D20)=2,('Template 100 students'!$E$104),"")</f>
        <v>1.1766605171564554E-2</v>
      </c>
    </row>
    <row r="20" spans="2:18" x14ac:dyDescent="0.25">
      <c r="B20" s="13" t="str">
        <f>IF(COUNTA('Template 30 students'!B21)=1,('Template 30 students'!B21),"")</f>
        <v>Student19</v>
      </c>
      <c r="C20" s="14" t="str">
        <f>IF(COUNTA('Template 30 students'!E21)=1,('Template 30 students'!E21),"")</f>
        <v/>
      </c>
      <c r="D20" s="13" t="str">
        <f>IF(COUNTA('Template 30 students'!D21)=1,('Template 30 students'!D21),"")</f>
        <v/>
      </c>
      <c r="E20" s="14" t="str">
        <f>IF(COUNTA('Template 30 students'!E21,'Template 30 students'!D21)=2,('Template 30 students'!$D$34),"")</f>
        <v/>
      </c>
      <c r="F20" s="14" t="str">
        <f>IF(COUNTA('Template 30 students'!E21,'Template 30 students'!D21)=2,AVERAGE($C$2:$C$31),"")</f>
        <v/>
      </c>
      <c r="G20" s="1"/>
      <c r="H20" s="9" t="str">
        <f>IF(COUNTA('Template 50 students'!B21)=1,('Template 50 students'!B21),"")</f>
        <v>Student19</v>
      </c>
      <c r="I20" s="10" t="str">
        <f>IF(COUNTA('Template 50 students'!E21)=1,('Template 50 students'!E21),"")</f>
        <v/>
      </c>
      <c r="J20" s="11" t="str">
        <f>IF(COUNTA('Template 50 students'!D21)=1,('Template 50 students'!D21),"")</f>
        <v/>
      </c>
      <c r="K20" s="10" t="str">
        <f>IF(COUNTA('Template 50 students'!E21,'Template 50 students'!D21)=2,('Template 50 students'!$D$54),"")</f>
        <v/>
      </c>
      <c r="L20" s="10" t="str">
        <f>IF(COUNTA('Template 50 students'!E21,'Template 50 students'!D21)=2,('Template 50 students'!$E$54),"")</f>
        <v/>
      </c>
      <c r="N20" s="17" t="str">
        <f>IF(COUNTA('Template 100 students'!B21)=1,('Template 100 students'!B21),"")</f>
        <v>Student19</v>
      </c>
      <c r="O20" s="6">
        <f>IF(COUNTA('Template 100 students'!E21)=1,('Template 100 students'!E21),"")</f>
        <v>0.33618871918755733</v>
      </c>
      <c r="P20" s="15">
        <f>IF(COUNTA('Template 100 students'!D21)=1,('Template 100 students'!D21),"")</f>
        <v>24</v>
      </c>
      <c r="Q20" s="6">
        <f>IF(COUNTA('Template 100 students'!E21,'Template 100 students'!D21)=2,('Template 100 students'!$D$55),"")</f>
        <v>22</v>
      </c>
      <c r="R20" s="6">
        <f>IF(COUNTA('Template 100 students'!E21,'Template 100 students'!D21)=2,('Template 100 students'!$E$104),"")</f>
        <v>1.1766605171564554E-2</v>
      </c>
    </row>
    <row r="21" spans="2:18" x14ac:dyDescent="0.25">
      <c r="B21" s="13" t="str">
        <f>IF(COUNTA('Template 30 students'!B22)=1,('Template 30 students'!B22),"")</f>
        <v>Student20</v>
      </c>
      <c r="C21" s="14" t="str">
        <f>IF(COUNTA('Template 30 students'!E22)=1,('Template 30 students'!E22),"")</f>
        <v/>
      </c>
      <c r="D21" s="13" t="str">
        <f>IF(COUNTA('Template 30 students'!D22)=1,('Template 30 students'!D22),"")</f>
        <v/>
      </c>
      <c r="E21" s="14" t="str">
        <f>IF(COUNTA('Template 30 students'!E22,'Template 30 students'!D22)=2,('Template 30 students'!$D$34),"")</f>
        <v/>
      </c>
      <c r="F21" s="14" t="str">
        <f>IF(COUNTA('Template 30 students'!E22,'Template 30 students'!D22)=2,AVERAGE($C$2:$C$31),"")</f>
        <v/>
      </c>
      <c r="G21" s="1"/>
      <c r="H21" s="9" t="str">
        <f>IF(COUNTA('Template 50 students'!B22)=1,('Template 50 students'!B22),"")</f>
        <v>Student20</v>
      </c>
      <c r="I21" s="10" t="str">
        <f>IF(COUNTA('Template 50 students'!E22)=1,('Template 50 students'!E22),"")</f>
        <v/>
      </c>
      <c r="J21" s="11" t="str">
        <f>IF(COUNTA('Template 50 students'!D22)=1,('Template 50 students'!D22),"")</f>
        <v/>
      </c>
      <c r="K21" s="10" t="str">
        <f>IF(COUNTA('Template 50 students'!E22,'Template 50 students'!D22)=2,('Template 50 students'!$D$54),"")</f>
        <v/>
      </c>
      <c r="L21" s="10" t="str">
        <f>IF(COUNTA('Template 50 students'!E22,'Template 50 students'!D22)=2,('Template 50 students'!$E$54),"")</f>
        <v/>
      </c>
      <c r="N21" s="17" t="str">
        <f>IF(COUNTA('Template 100 students'!B22)=1,('Template 100 students'!B22),"")</f>
        <v>Student20</v>
      </c>
      <c r="O21" s="6">
        <f>IF(COUNTA('Template 100 students'!E22)=1,('Template 100 students'!E22),"")</f>
        <v>0.67237743837511466</v>
      </c>
      <c r="P21" s="15">
        <f>IF(COUNTA('Template 100 students'!D22)=1,('Template 100 students'!D22),"")</f>
        <v>28</v>
      </c>
      <c r="Q21" s="6">
        <f>IF(COUNTA('Template 100 students'!E22,'Template 100 students'!D22)=2,('Template 100 students'!$D$55),"")</f>
        <v>22</v>
      </c>
      <c r="R21" s="6">
        <f>IF(COUNTA('Template 100 students'!E22,'Template 100 students'!D22)=2,('Template 100 students'!$E$104),"")</f>
        <v>1.1766605171564554E-2</v>
      </c>
    </row>
    <row r="22" spans="2:18" x14ac:dyDescent="0.25">
      <c r="B22" s="13" t="str">
        <f>IF(COUNTA('Template 30 students'!B23)=1,('Template 30 students'!B23),"")</f>
        <v>Student21</v>
      </c>
      <c r="C22" s="14" t="str">
        <f>IF(COUNTA('Template 30 students'!E23)=1,('Template 30 students'!E23),"")</f>
        <v/>
      </c>
      <c r="D22" s="13" t="str">
        <f>IF(COUNTA('Template 30 students'!D23)=1,('Template 30 students'!D23),"")</f>
        <v/>
      </c>
      <c r="E22" s="14" t="str">
        <f>IF(COUNTA('Template 30 students'!E23,'Template 30 students'!D23)=2,('Template 30 students'!$D$34),"")</f>
        <v/>
      </c>
      <c r="F22" s="14" t="str">
        <f>IF(COUNTA('Template 30 students'!E23,'Template 30 students'!D23)=2,AVERAGE($C$2:$C$31),"")</f>
        <v/>
      </c>
      <c r="G22" s="1"/>
      <c r="H22" s="9" t="str">
        <f>IF(COUNTA('Template 50 students'!B23)=1,('Template 50 students'!B23),"")</f>
        <v>Student21</v>
      </c>
      <c r="I22" s="10" t="str">
        <f>IF(COUNTA('Template 50 students'!E23)=1,('Template 50 students'!E23),"")</f>
        <v/>
      </c>
      <c r="J22" s="11" t="str">
        <f>IF(COUNTA('Template 50 students'!D23)=1,('Template 50 students'!D23),"")</f>
        <v/>
      </c>
      <c r="K22" s="10" t="str">
        <f>IF(COUNTA('Template 50 students'!E23,'Template 50 students'!D23)=2,('Template 50 students'!$D$54),"")</f>
        <v/>
      </c>
      <c r="L22" s="10" t="str">
        <f>IF(COUNTA('Template 50 students'!E23,'Template 50 students'!D23)=2,('Template 50 students'!$E$54),"")</f>
        <v/>
      </c>
      <c r="N22" s="17" t="str">
        <f>IF(COUNTA('Template 100 students'!B23)=1,('Template 100 students'!B23),"")</f>
        <v>Student21</v>
      </c>
      <c r="O22" s="6">
        <f>IF(COUNTA('Template 100 students'!E23)=1,('Template 100 students'!E23),"")</f>
        <v>0</v>
      </c>
      <c r="P22" s="15">
        <f>IF(COUNTA('Template 100 students'!D23)=1,('Template 100 students'!D23),"")</f>
        <v>33</v>
      </c>
      <c r="Q22" s="6">
        <f>IF(COUNTA('Template 100 students'!E23,'Template 100 students'!D23)=2,('Template 100 students'!$D$55),"")</f>
        <v>22</v>
      </c>
      <c r="R22" s="6">
        <f>IF(COUNTA('Template 100 students'!E23,'Template 100 students'!D23)=2,('Template 100 students'!$E$104),"")</f>
        <v>1.1766605171564554E-2</v>
      </c>
    </row>
    <row r="23" spans="2:18" x14ac:dyDescent="0.25">
      <c r="B23" s="13" t="str">
        <f>IF(COUNTA('Template 30 students'!B24)=1,('Template 30 students'!B24),"")</f>
        <v>Student22</v>
      </c>
      <c r="C23" s="14" t="str">
        <f>IF(COUNTA('Template 30 students'!E24)=1,('Template 30 students'!E24),"")</f>
        <v/>
      </c>
      <c r="D23" s="13" t="str">
        <f>IF(COUNTA('Template 30 students'!D24)=1,('Template 30 students'!D24),"")</f>
        <v/>
      </c>
      <c r="E23" s="14" t="str">
        <f>IF(COUNTA('Template 30 students'!E24,'Template 30 students'!D24)=2,('Template 30 students'!$D$34),"")</f>
        <v/>
      </c>
      <c r="F23" s="14" t="str">
        <f>IF(COUNTA('Template 30 students'!E24,'Template 30 students'!D24)=2,AVERAGE($C$2:$C$31),"")</f>
        <v/>
      </c>
      <c r="G23" s="1"/>
      <c r="H23" s="9" t="str">
        <f>IF(COUNTA('Template 50 students'!B24)=1,('Template 50 students'!B24),"")</f>
        <v>Student22</v>
      </c>
      <c r="I23" s="10" t="str">
        <f>IF(COUNTA('Template 50 students'!E24)=1,('Template 50 students'!E24),"")</f>
        <v/>
      </c>
      <c r="J23" s="11" t="str">
        <f>IF(COUNTA('Template 50 students'!D24)=1,('Template 50 students'!D24),"")</f>
        <v/>
      </c>
      <c r="K23" s="10" t="str">
        <f>IF(COUNTA('Template 50 students'!E24,'Template 50 students'!D24)=2,('Template 50 students'!$D$54),"")</f>
        <v/>
      </c>
      <c r="L23" s="10" t="str">
        <f>IF(COUNTA('Template 50 students'!E24,'Template 50 students'!D24)=2,('Template 50 students'!$E$54),"")</f>
        <v/>
      </c>
      <c r="N23" s="17" t="str">
        <f>IF(COUNTA('Template 100 students'!B24)=1,('Template 100 students'!B24),"")</f>
        <v>Student22</v>
      </c>
      <c r="O23" s="6">
        <f>IF(COUNTA('Template 100 students'!E24)=1,('Template 100 students'!E24),"")</f>
        <v>-1.6809435959377865</v>
      </c>
      <c r="P23" s="15">
        <f>IF(COUNTA('Template 100 students'!D24)=1,('Template 100 students'!D24),"")</f>
        <v>28</v>
      </c>
      <c r="Q23" s="6">
        <f>IF(COUNTA('Template 100 students'!E24,'Template 100 students'!D24)=2,('Template 100 students'!$D$55),"")</f>
        <v>22</v>
      </c>
      <c r="R23" s="6">
        <f>IF(COUNTA('Template 100 students'!E24,'Template 100 students'!D24)=2,('Template 100 students'!$E$104),"")</f>
        <v>1.1766605171564554E-2</v>
      </c>
    </row>
    <row r="24" spans="2:18" x14ac:dyDescent="0.25">
      <c r="B24" s="13" t="str">
        <f>IF(COUNTA('Template 30 students'!B25)=1,('Template 30 students'!B25),"")</f>
        <v>Student23</v>
      </c>
      <c r="C24" s="14" t="str">
        <f>IF(COUNTA('Template 30 students'!E25)=1,('Template 30 students'!E25),"")</f>
        <v/>
      </c>
      <c r="D24" s="13" t="str">
        <f>IF(COUNTA('Template 30 students'!D25)=1,('Template 30 students'!D25),"")</f>
        <v/>
      </c>
      <c r="E24" s="14" t="str">
        <f>IF(COUNTA('Template 30 students'!E25,'Template 30 students'!D25)=2,('Template 30 students'!$D$34),"")</f>
        <v/>
      </c>
      <c r="F24" s="14" t="str">
        <f>IF(COUNTA('Template 30 students'!E25,'Template 30 students'!D25)=2,AVERAGE($C$2:$C$31),"")</f>
        <v/>
      </c>
      <c r="G24" s="1"/>
      <c r="H24" s="9" t="str">
        <f>IF(COUNTA('Template 50 students'!B25)=1,('Template 50 students'!B25),"")</f>
        <v>Student23</v>
      </c>
      <c r="I24" s="10" t="str">
        <f>IF(COUNTA('Template 50 students'!E25)=1,('Template 50 students'!E25),"")</f>
        <v/>
      </c>
      <c r="J24" s="11" t="str">
        <f>IF(COUNTA('Template 50 students'!D25)=1,('Template 50 students'!D25),"")</f>
        <v/>
      </c>
      <c r="K24" s="10" t="str">
        <f>IF(COUNTA('Template 50 students'!E25,'Template 50 students'!D25)=2,('Template 50 students'!$D$54),"")</f>
        <v/>
      </c>
      <c r="L24" s="10" t="str">
        <f>IF(COUNTA('Template 50 students'!E25,'Template 50 students'!D25)=2,('Template 50 students'!$E$54),"")</f>
        <v/>
      </c>
      <c r="N24" s="17" t="str">
        <f>IF(COUNTA('Template 100 students'!B25)=1,('Template 100 students'!B25),"")</f>
        <v>Student23</v>
      </c>
      <c r="O24" s="6">
        <f>IF(COUNTA('Template 100 students'!E25)=1,('Template 100 students'!E25),"")</f>
        <v>0</v>
      </c>
      <c r="P24" s="15">
        <f>IF(COUNTA('Template 100 students'!D25)=1,('Template 100 students'!D25),"")</f>
        <v>25</v>
      </c>
      <c r="Q24" s="6">
        <f>IF(COUNTA('Template 100 students'!E25,'Template 100 students'!D25)=2,('Template 100 students'!$D$55),"")</f>
        <v>22</v>
      </c>
      <c r="R24" s="6">
        <f>IF(COUNTA('Template 100 students'!E25,'Template 100 students'!D25)=2,('Template 100 students'!$E$104),"")</f>
        <v>1.1766605171564554E-2</v>
      </c>
    </row>
    <row r="25" spans="2:18" x14ac:dyDescent="0.25">
      <c r="B25" s="13" t="str">
        <f>IF(COUNTA('Template 30 students'!B26)=1,('Template 30 students'!B26),"")</f>
        <v>Student24</v>
      </c>
      <c r="C25" s="14" t="str">
        <f>IF(COUNTA('Template 30 students'!E26)=1,('Template 30 students'!E26),"")</f>
        <v/>
      </c>
      <c r="D25" s="13" t="str">
        <f>IF(COUNTA('Template 30 students'!D26)=1,('Template 30 students'!D26),"")</f>
        <v/>
      </c>
      <c r="E25" s="14" t="str">
        <f>IF(COUNTA('Template 30 students'!E26,'Template 30 students'!D26)=2,('Template 30 students'!$D$34),"")</f>
        <v/>
      </c>
      <c r="F25" s="14" t="str">
        <f>IF(COUNTA('Template 30 students'!E26,'Template 30 students'!D26)=2,AVERAGE($C$2:$C$31),"")</f>
        <v/>
      </c>
      <c r="G25" s="1"/>
      <c r="H25" s="9" t="str">
        <f>IF(COUNTA('Template 50 students'!B26)=1,('Template 50 students'!B26),"")</f>
        <v>Student24</v>
      </c>
      <c r="I25" s="10" t="str">
        <f>IF(COUNTA('Template 50 students'!E26)=1,('Template 50 students'!E26),"")</f>
        <v/>
      </c>
      <c r="J25" s="11" t="str">
        <f>IF(COUNTA('Template 50 students'!D26)=1,('Template 50 students'!D26),"")</f>
        <v/>
      </c>
      <c r="K25" s="10" t="str">
        <f>IF(COUNTA('Template 50 students'!E26,'Template 50 students'!D26)=2,('Template 50 students'!$D$54),"")</f>
        <v/>
      </c>
      <c r="L25" s="10" t="str">
        <f>IF(COUNTA('Template 50 students'!E26,'Template 50 students'!D26)=2,('Template 50 students'!$E$54),"")</f>
        <v/>
      </c>
      <c r="N25" s="17" t="str">
        <f>IF(COUNTA('Template 100 students'!B26)=1,('Template 100 students'!B26),"")</f>
        <v>Student24</v>
      </c>
      <c r="O25" s="6">
        <f>IF(COUNTA('Template 100 students'!E26)=1,('Template 100 students'!E26),"")</f>
        <v>-0.16809435959377866</v>
      </c>
      <c r="P25" s="15">
        <f>IF(COUNTA('Template 100 students'!D26)=1,('Template 100 students'!D26),"")</f>
        <v>20</v>
      </c>
      <c r="Q25" s="6">
        <f>IF(COUNTA('Template 100 students'!E26,'Template 100 students'!D26)=2,('Template 100 students'!$D$55),"")</f>
        <v>22</v>
      </c>
      <c r="R25" s="6">
        <f>IF(COUNTA('Template 100 students'!E26,'Template 100 students'!D26)=2,('Template 100 students'!$E$104),"")</f>
        <v>1.1766605171564554E-2</v>
      </c>
    </row>
    <row r="26" spans="2:18" x14ac:dyDescent="0.25">
      <c r="B26" s="13" t="str">
        <f>IF(COUNTA('Template 30 students'!B27)=1,('Template 30 students'!B27),"")</f>
        <v>Student25</v>
      </c>
      <c r="C26" s="14" t="str">
        <f>IF(COUNTA('Template 30 students'!E27)=1,('Template 30 students'!E27),"")</f>
        <v/>
      </c>
      <c r="D26" s="13" t="str">
        <f>IF(COUNTA('Template 30 students'!D27)=1,('Template 30 students'!D27),"")</f>
        <v/>
      </c>
      <c r="E26" s="14" t="str">
        <f>IF(COUNTA('Template 30 students'!E27,'Template 30 students'!D27)=2,('Template 30 students'!$D$34),"")</f>
        <v/>
      </c>
      <c r="F26" s="14" t="str">
        <f>IF(COUNTA('Template 30 students'!E27,'Template 30 students'!D27)=2,AVERAGE($C$2:$C$31),"")</f>
        <v/>
      </c>
      <c r="G26" s="1"/>
      <c r="H26" s="9" t="str">
        <f>IF(COUNTA('Template 50 students'!B27)=1,('Template 50 students'!B27),"")</f>
        <v>Student25</v>
      </c>
      <c r="I26" s="10" t="str">
        <f>IF(COUNTA('Template 50 students'!E27)=1,('Template 50 students'!E27),"")</f>
        <v/>
      </c>
      <c r="J26" s="11" t="str">
        <f>IF(COUNTA('Template 50 students'!D27)=1,('Template 50 students'!D27),"")</f>
        <v/>
      </c>
      <c r="K26" s="10" t="str">
        <f>IF(COUNTA('Template 50 students'!E27,'Template 50 students'!D27)=2,('Template 50 students'!$D$54),"")</f>
        <v/>
      </c>
      <c r="L26" s="10" t="str">
        <f>IF(COUNTA('Template 50 students'!E27,'Template 50 students'!D27)=2,('Template 50 students'!$E$54),"")</f>
        <v/>
      </c>
      <c r="N26" s="17" t="str">
        <f>IF(COUNTA('Template 100 students'!B27)=1,('Template 100 students'!B27),"")</f>
        <v>Student25</v>
      </c>
      <c r="O26" s="6">
        <f>IF(COUNTA('Template 100 students'!E27)=1,('Template 100 students'!E27),"")</f>
        <v>-0.84047179796889326</v>
      </c>
      <c r="P26" s="15">
        <f>IF(COUNTA('Template 100 students'!D27)=1,('Template 100 students'!D27),"")</f>
        <v>34</v>
      </c>
      <c r="Q26" s="6">
        <f>IF(COUNTA('Template 100 students'!E27,'Template 100 students'!D27)=2,('Template 100 students'!$D$55),"")</f>
        <v>22</v>
      </c>
      <c r="R26" s="6">
        <f>IF(COUNTA('Template 100 students'!E27,'Template 100 students'!D27)=2,('Template 100 students'!$E$104),"")</f>
        <v>1.1766605171564554E-2</v>
      </c>
    </row>
    <row r="27" spans="2:18" x14ac:dyDescent="0.25">
      <c r="B27" s="13" t="str">
        <f>IF(COUNTA('Template 30 students'!B28)=1,('Template 30 students'!B28),"")</f>
        <v>Student26</v>
      </c>
      <c r="C27" s="14" t="str">
        <f>IF(COUNTA('Template 30 students'!E28)=1,('Template 30 students'!E28),"")</f>
        <v/>
      </c>
      <c r="D27" s="13" t="str">
        <f>IF(COUNTA('Template 30 students'!D28)=1,('Template 30 students'!D28),"")</f>
        <v/>
      </c>
      <c r="E27" s="14" t="str">
        <f>IF(COUNTA('Template 30 students'!E28,'Template 30 students'!D28)=2,('Template 30 students'!$D$34),"")</f>
        <v/>
      </c>
      <c r="F27" s="14" t="str">
        <f>IF(COUNTA('Template 30 students'!E28,'Template 30 students'!D28)=2,AVERAGE($C$2:$C$31),"")</f>
        <v/>
      </c>
      <c r="G27" s="1"/>
      <c r="H27" s="9" t="str">
        <f>IF(COUNTA('Template 50 students'!B28)=1,('Template 50 students'!B28),"")</f>
        <v>Student26</v>
      </c>
      <c r="I27" s="10" t="str">
        <f>IF(COUNTA('Template 50 students'!E28)=1,('Template 50 students'!E28),"")</f>
        <v/>
      </c>
      <c r="J27" s="11" t="str">
        <f>IF(COUNTA('Template 50 students'!D28)=1,('Template 50 students'!D28),"")</f>
        <v/>
      </c>
      <c r="K27" s="10" t="str">
        <f>IF(COUNTA('Template 50 students'!E28,'Template 50 students'!D28)=2,('Template 50 students'!$D$54),"")</f>
        <v/>
      </c>
      <c r="L27" s="10" t="str">
        <f>IF(COUNTA('Template 50 students'!E28,'Template 50 students'!D28)=2,('Template 50 students'!$E$54),"")</f>
        <v/>
      </c>
      <c r="N27" s="17" t="str">
        <f>IF(COUNTA('Template 100 students'!B28)=1,('Template 100 students'!B28),"")</f>
        <v>Student26</v>
      </c>
      <c r="O27" s="6">
        <f>IF(COUNTA('Template 100 students'!E28)=1,('Template 100 students'!E28),"")</f>
        <v>-0.50428307878133594</v>
      </c>
      <c r="P27" s="15">
        <f>IF(COUNTA('Template 100 students'!D28)=1,('Template 100 students'!D28),"")</f>
        <v>31</v>
      </c>
      <c r="Q27" s="6">
        <f>IF(COUNTA('Template 100 students'!E28,'Template 100 students'!D28)=2,('Template 100 students'!$D$55),"")</f>
        <v>22</v>
      </c>
      <c r="R27" s="6">
        <f>IF(COUNTA('Template 100 students'!E28,'Template 100 students'!D28)=2,('Template 100 students'!$E$104),"")</f>
        <v>1.1766605171564554E-2</v>
      </c>
    </row>
    <row r="28" spans="2:18" x14ac:dyDescent="0.25">
      <c r="B28" s="13" t="str">
        <f>IF(COUNTA('Template 30 students'!B29)=1,('Template 30 students'!B29),"")</f>
        <v>Student27</v>
      </c>
      <c r="C28" s="14" t="str">
        <f>IF(COUNTA('Template 30 students'!E29)=1,('Template 30 students'!E29),"")</f>
        <v/>
      </c>
      <c r="D28" s="13" t="str">
        <f>IF(COUNTA('Template 30 students'!D29)=1,('Template 30 students'!D29),"")</f>
        <v/>
      </c>
      <c r="E28" s="14" t="str">
        <f>IF(COUNTA('Template 30 students'!E29,'Template 30 students'!D29)=2,('Template 30 students'!$D$34),"")</f>
        <v/>
      </c>
      <c r="F28" s="14" t="str">
        <f>IF(COUNTA('Template 30 students'!E29,'Template 30 students'!D29)=2,AVERAGE($C$2:$C$31),"")</f>
        <v/>
      </c>
      <c r="G28" s="1"/>
      <c r="H28" s="9" t="str">
        <f>IF(COUNTA('Template 50 students'!B29)=1,('Template 50 students'!B29),"")</f>
        <v>Student27</v>
      </c>
      <c r="I28" s="10" t="str">
        <f>IF(COUNTA('Template 50 students'!E29)=1,('Template 50 students'!E29),"")</f>
        <v/>
      </c>
      <c r="J28" s="11" t="str">
        <f>IF(COUNTA('Template 50 students'!D29)=1,('Template 50 students'!D29),"")</f>
        <v/>
      </c>
      <c r="K28" s="10" t="str">
        <f>IF(COUNTA('Template 50 students'!E29,'Template 50 students'!D29)=2,('Template 50 students'!$D$54),"")</f>
        <v/>
      </c>
      <c r="L28" s="10" t="str">
        <f>IF(COUNTA('Template 50 students'!E29,'Template 50 students'!D29)=2,('Template 50 students'!$E$54),"")</f>
        <v/>
      </c>
      <c r="N28" s="17" t="str">
        <f>IF(COUNTA('Template 100 students'!B29)=1,('Template 100 students'!B29),"")</f>
        <v>Student27</v>
      </c>
      <c r="O28" s="6">
        <f>IF(COUNTA('Template 100 students'!E29)=1,('Template 100 students'!E29),"")</f>
        <v>-1.512849236344008</v>
      </c>
      <c r="P28" s="15">
        <f>IF(COUNTA('Template 100 students'!D29)=1,('Template 100 students'!D29),"")</f>
        <v>28</v>
      </c>
      <c r="Q28" s="6">
        <f>IF(COUNTA('Template 100 students'!E29,'Template 100 students'!D29)=2,('Template 100 students'!$D$55),"")</f>
        <v>22</v>
      </c>
      <c r="R28" s="6">
        <f>IF(COUNTA('Template 100 students'!E29,'Template 100 students'!D29)=2,('Template 100 students'!$E$104),"")</f>
        <v>1.1766605171564554E-2</v>
      </c>
    </row>
    <row r="29" spans="2:18" x14ac:dyDescent="0.25">
      <c r="B29" s="13" t="str">
        <f>IF(COUNTA('Template 30 students'!B30)=1,('Template 30 students'!B30),"")</f>
        <v>Student28</v>
      </c>
      <c r="C29" s="14" t="str">
        <f>IF(COUNTA('Template 30 students'!E30)=1,('Template 30 students'!E30),"")</f>
        <v/>
      </c>
      <c r="D29" s="13" t="str">
        <f>IF(COUNTA('Template 30 students'!D30)=1,('Template 30 students'!D30),"")</f>
        <v/>
      </c>
      <c r="E29" s="14" t="str">
        <f>IF(COUNTA('Template 30 students'!E30,'Template 30 students'!D30)=2,('Template 30 students'!$D$34),"")</f>
        <v/>
      </c>
      <c r="F29" s="14" t="str">
        <f>IF(COUNTA('Template 30 students'!E30,'Template 30 students'!D30)=2,AVERAGE($C$2:$C$31),"")</f>
        <v/>
      </c>
      <c r="G29" s="1"/>
      <c r="H29" s="9" t="str">
        <f>IF(COUNTA('Template 50 students'!B30)=1,('Template 50 students'!B30),"")</f>
        <v>Student28</v>
      </c>
      <c r="I29" s="10" t="str">
        <f>IF(COUNTA('Template 50 students'!E30)=1,('Template 50 students'!E30),"")</f>
        <v/>
      </c>
      <c r="J29" s="11" t="str">
        <f>IF(COUNTA('Template 50 students'!D30)=1,('Template 50 students'!D30),"")</f>
        <v/>
      </c>
      <c r="K29" s="10" t="str">
        <f>IF(COUNTA('Template 50 students'!E30,'Template 50 students'!D30)=2,('Template 50 students'!$D$54),"")</f>
        <v/>
      </c>
      <c r="L29" s="10" t="str">
        <f>IF(COUNTA('Template 50 students'!E30,'Template 50 students'!D30)=2,('Template 50 students'!$E$54),"")</f>
        <v/>
      </c>
      <c r="N29" s="17" t="str">
        <f>IF(COUNTA('Template 100 students'!B30)=1,('Template 100 students'!B30),"")</f>
        <v>Student28</v>
      </c>
      <c r="O29" s="6">
        <f>IF(COUNTA('Template 100 students'!E30)=1,('Template 100 students'!E30),"")</f>
        <v>1.6809435959377865</v>
      </c>
      <c r="P29" s="15">
        <f>IF(COUNTA('Template 100 students'!D30)=1,('Template 100 students'!D30),"")</f>
        <v>31</v>
      </c>
      <c r="Q29" s="6">
        <f>IF(COUNTA('Template 100 students'!E30,'Template 100 students'!D30)=2,('Template 100 students'!$D$55),"")</f>
        <v>22</v>
      </c>
      <c r="R29" s="6">
        <f>IF(COUNTA('Template 100 students'!E30,'Template 100 students'!D30)=2,('Template 100 students'!$E$104),"")</f>
        <v>1.1766605171564554E-2</v>
      </c>
    </row>
    <row r="30" spans="2:18" x14ac:dyDescent="0.25">
      <c r="B30" s="13" t="str">
        <f>IF(COUNTA('Template 30 students'!B31)=1,('Template 30 students'!B31),"")</f>
        <v>Student29</v>
      </c>
      <c r="C30" s="14" t="str">
        <f>IF(COUNTA('Template 30 students'!E31)=1,('Template 30 students'!E31),"")</f>
        <v/>
      </c>
      <c r="D30" s="13" t="str">
        <f>IF(COUNTA('Template 30 students'!D31)=1,('Template 30 students'!D31),"")</f>
        <v/>
      </c>
      <c r="E30" s="14" t="str">
        <f>IF(COUNTA('Template 30 students'!E31,'Template 30 students'!D31)=2,('Template 30 students'!$D$34),"")</f>
        <v/>
      </c>
      <c r="F30" s="14" t="str">
        <f>IF(COUNTA('Template 30 students'!E31,'Template 30 students'!D31)=2,AVERAGE($C$2:$C$31),"")</f>
        <v/>
      </c>
      <c r="G30" s="1"/>
      <c r="H30" s="9" t="str">
        <f>IF(COUNTA('Template 50 students'!B31)=1,('Template 50 students'!B31),"")</f>
        <v>Student29</v>
      </c>
      <c r="I30" s="10" t="str">
        <f>IF(COUNTA('Template 50 students'!E31)=1,('Template 50 students'!E31),"")</f>
        <v/>
      </c>
      <c r="J30" s="11" t="str">
        <f>IF(COUNTA('Template 50 students'!D31)=1,('Template 50 students'!D31),"")</f>
        <v/>
      </c>
      <c r="K30" s="10" t="str">
        <f>IF(COUNTA('Template 50 students'!E31,'Template 50 students'!D31)=2,('Template 50 students'!$D$54),"")</f>
        <v/>
      </c>
      <c r="L30" s="10" t="str">
        <f>IF(COUNTA('Template 50 students'!E31,'Template 50 students'!D31)=2,('Template 50 students'!$E$54),"")</f>
        <v/>
      </c>
      <c r="N30" s="17" t="str">
        <f>IF(COUNTA('Template 100 students'!B31)=1,('Template 100 students'!B31),"")</f>
        <v>Student29</v>
      </c>
      <c r="O30" s="6">
        <f>IF(COUNTA('Template 100 students'!E31)=1,('Template 100 students'!E31),"")</f>
        <v>1.6809435959377865</v>
      </c>
      <c r="P30" s="15">
        <f>IF(COUNTA('Template 100 students'!D31)=1,('Template 100 students'!D31),"")</f>
        <v>32</v>
      </c>
      <c r="Q30" s="6">
        <f>IF(COUNTA('Template 100 students'!E31,'Template 100 students'!D31)=2,('Template 100 students'!$D$55),"")</f>
        <v>22</v>
      </c>
      <c r="R30" s="6">
        <f>IF(COUNTA('Template 100 students'!E31,'Template 100 students'!D31)=2,('Template 100 students'!$E$104),"")</f>
        <v>1.1766605171564554E-2</v>
      </c>
    </row>
    <row r="31" spans="2:18" x14ac:dyDescent="0.25">
      <c r="B31" s="13" t="str">
        <f>IF(COUNTA('Template 30 students'!B32)=1,('Template 30 students'!B32),"")</f>
        <v>Student30</v>
      </c>
      <c r="C31" s="14" t="str">
        <f>IF(COUNTA('Template 30 students'!E32)=1,('Template 30 students'!E32),"")</f>
        <v/>
      </c>
      <c r="D31" s="13" t="str">
        <f>IF(COUNTA('Template 30 students'!D32)=1,('Template 30 students'!D32),"")</f>
        <v/>
      </c>
      <c r="E31" s="14" t="str">
        <f>IF(COUNTA('Template 30 students'!E32,'Template 30 students'!D32)=2,('Template 30 students'!$D$34),"")</f>
        <v/>
      </c>
      <c r="F31" s="14" t="str">
        <f>IF(COUNTA('Template 30 students'!E32,'Template 30 students'!D32)=2,AVERAGE($C$2:$C$31),"")</f>
        <v/>
      </c>
      <c r="G31" s="1"/>
      <c r="H31" s="9" t="str">
        <f>IF(COUNTA('Template 50 students'!B32)=1,('Template 50 students'!B32),"")</f>
        <v>Student30</v>
      </c>
      <c r="I31" s="10" t="str">
        <f>IF(COUNTA('Template 50 students'!E32)=1,('Template 50 students'!E32),"")</f>
        <v/>
      </c>
      <c r="J31" s="11" t="str">
        <f>IF(COUNTA('Template 50 students'!D32)=1,('Template 50 students'!D32),"")</f>
        <v/>
      </c>
      <c r="K31" s="10" t="str">
        <f>IF(COUNTA('Template 50 students'!E32,'Template 50 students'!D32)=2,('Template 50 students'!$D$54),"")</f>
        <v/>
      </c>
      <c r="L31" s="10" t="str">
        <f>IF(COUNTA('Template 50 students'!E32,'Template 50 students'!D32)=2,('Template 50 students'!$E$54),"")</f>
        <v/>
      </c>
      <c r="N31" s="17" t="str">
        <f>IF(COUNTA('Template 100 students'!B32)=1,('Template 100 students'!B32),"")</f>
        <v>Student30</v>
      </c>
      <c r="O31" s="6">
        <f>IF(COUNTA('Template 100 students'!E32)=1,('Template 100 students'!E32),"")</f>
        <v>0.67237743837511466</v>
      </c>
      <c r="P31" s="15">
        <f>IF(COUNTA('Template 100 students'!D32)=1,('Template 100 students'!D32),"")</f>
        <v>29</v>
      </c>
      <c r="Q31" s="6">
        <f>IF(COUNTA('Template 100 students'!E32,'Template 100 students'!D32)=2,('Template 100 students'!$D$55),"")</f>
        <v>22</v>
      </c>
      <c r="R31" s="6">
        <f>IF(COUNTA('Template 100 students'!E32,'Template 100 students'!D32)=2,('Template 100 students'!$E$104),"")</f>
        <v>1.1766605171564554E-2</v>
      </c>
    </row>
    <row r="32" spans="2:18" x14ac:dyDescent="0.25">
      <c r="E32" s="1"/>
      <c r="F32" s="1"/>
      <c r="G32" s="1"/>
      <c r="H32" s="9" t="str">
        <f>IF(COUNTA('Template 50 students'!B33)=1,('Template 50 students'!B33),"")</f>
        <v>Student31</v>
      </c>
      <c r="I32" s="10" t="str">
        <f>IF(COUNTA('Template 50 students'!E33)=1,('Template 50 students'!E33),"")</f>
        <v/>
      </c>
      <c r="J32" s="11" t="str">
        <f>IF(COUNTA('Template 50 students'!D33)=1,('Template 50 students'!D33),"")</f>
        <v/>
      </c>
      <c r="K32" s="10" t="str">
        <f>IF(COUNTA('Template 50 students'!E33,'Template 50 students'!D33)=2,('Template 50 students'!$D$54),"")</f>
        <v/>
      </c>
      <c r="L32" s="10" t="str">
        <f>IF(COUNTA('Template 50 students'!E33,'Template 50 students'!D33)=2,('Template 50 students'!$E$54),"")</f>
        <v/>
      </c>
      <c r="M32" s="1"/>
      <c r="N32" s="17" t="str">
        <f>IF(COUNTA('Template 100 students'!B33)=1,('Template 100 students'!B33),"")</f>
        <v>Student31</v>
      </c>
      <c r="O32" s="6">
        <f>IF(COUNTA('Template 100 students'!E33)=1,('Template 100 students'!E33),"")</f>
        <v>-1.0085661575626719</v>
      </c>
      <c r="P32" s="15">
        <f>IF(COUNTA('Template 100 students'!D33)=1,('Template 100 students'!D33),"")</f>
        <v>30</v>
      </c>
      <c r="Q32" s="6">
        <f>IF(COUNTA('Template 100 students'!E33,'Template 100 students'!D33)=2,('Template 100 students'!$D$55),"")</f>
        <v>22</v>
      </c>
      <c r="R32" s="6">
        <f>IF(COUNTA('Template 100 students'!E33,'Template 100 students'!D33)=2,('Template 100 students'!$E$104),"")</f>
        <v>1.1766605171564554E-2</v>
      </c>
    </row>
    <row r="33" spans="2:18" x14ac:dyDescent="0.25">
      <c r="H33" s="9" t="str">
        <f>IF(COUNTA('Template 50 students'!B34)=1,('Template 50 students'!B34),"")</f>
        <v>Student32</v>
      </c>
      <c r="I33" s="10" t="str">
        <f>IF(COUNTA('Template 50 students'!E34)=1,('Template 50 students'!E34),"")</f>
        <v/>
      </c>
      <c r="J33" s="11" t="str">
        <f>IF(COUNTA('Template 50 students'!D34)=1,('Template 50 students'!D34),"")</f>
        <v/>
      </c>
      <c r="K33" s="10" t="str">
        <f>IF(COUNTA('Template 50 students'!E34,'Template 50 students'!D34)=2,('Template 50 students'!$D$54),"")</f>
        <v/>
      </c>
      <c r="L33" s="10" t="str">
        <f>IF(COUNTA('Template 50 students'!E34,'Template 50 students'!D34)=2,('Template 50 students'!$E$54),"")</f>
        <v/>
      </c>
      <c r="N33" s="17" t="str">
        <f>IF(COUNTA('Template 100 students'!B34)=1,('Template 100 students'!B34),"")</f>
        <v>Student32</v>
      </c>
      <c r="O33" s="6">
        <f>IF(COUNTA('Template 100 students'!E34)=1,('Template 100 students'!E34),"")</f>
        <v>-0.50428307878133594</v>
      </c>
      <c r="P33" s="15">
        <f>IF(COUNTA('Template 100 students'!D34)=1,('Template 100 students'!D34),"")</f>
        <v>22</v>
      </c>
      <c r="Q33" s="6">
        <f>IF(COUNTA('Template 100 students'!E34,'Template 100 students'!D34)=2,('Template 100 students'!$D$55),"")</f>
        <v>22</v>
      </c>
      <c r="R33" s="6">
        <f>IF(COUNTA('Template 100 students'!E34,'Template 100 students'!D34)=2,('Template 100 students'!$E$104),"")</f>
        <v>1.1766605171564554E-2</v>
      </c>
    </row>
    <row r="34" spans="2:18" x14ac:dyDescent="0.25">
      <c r="C34" t="s">
        <v>130</v>
      </c>
      <c r="F34" t="s">
        <v>3</v>
      </c>
      <c r="H34" s="9" t="str">
        <f>IF(COUNTA('Template 50 students'!B35)=1,('Template 50 students'!B35),"")</f>
        <v>Student33</v>
      </c>
      <c r="I34" s="10" t="str">
        <f>IF(COUNTA('Template 50 students'!E35)=1,('Template 50 students'!E35),"")</f>
        <v/>
      </c>
      <c r="J34" s="11" t="str">
        <f>IF(COUNTA('Template 50 students'!D35)=1,('Template 50 students'!D35),"")</f>
        <v/>
      </c>
      <c r="K34" s="10" t="str">
        <f>IF(COUNTA('Template 50 students'!E35,'Template 50 students'!D35)=2,('Template 50 students'!$D$54),"")</f>
        <v/>
      </c>
      <c r="L34" s="10" t="str">
        <f>IF(COUNTA('Template 50 students'!E35,'Template 50 students'!D35)=2,('Template 50 students'!$E$54),"")</f>
        <v/>
      </c>
      <c r="N34" s="17" t="str">
        <f>IF(COUNTA('Template 100 students'!B35)=1,('Template 100 students'!B35),"")</f>
        <v>Student33</v>
      </c>
      <c r="O34" s="6">
        <f>IF(COUNTA('Template 100 students'!E35)=1,('Template 100 students'!E35),"")</f>
        <v>-1.1766605171564506</v>
      </c>
      <c r="P34" s="15">
        <f>IF(COUNTA('Template 100 students'!D35)=1,('Template 100 students'!D35),"")</f>
        <v>29</v>
      </c>
      <c r="Q34" s="6">
        <f>IF(COUNTA('Template 100 students'!E35,'Template 100 students'!D35)=2,('Template 100 students'!$D$55),"")</f>
        <v>22</v>
      </c>
      <c r="R34" s="6">
        <f>IF(COUNTA('Template 100 students'!E35,'Template 100 students'!D35)=2,('Template 100 students'!$E$104),"")</f>
        <v>1.1766605171564554E-2</v>
      </c>
    </row>
    <row r="35" spans="2:18" ht="15.75" x14ac:dyDescent="0.25">
      <c r="B35" t="s">
        <v>128</v>
      </c>
      <c r="C35" s="51" t="s">
        <v>7</v>
      </c>
      <c r="D35" s="52">
        <f>MIN(D2:D31)-10</f>
        <v>25</v>
      </c>
      <c r="F35" s="53">
        <f>F2</f>
        <v>0.61750787663060391</v>
      </c>
      <c r="H35" s="9" t="str">
        <f>IF(COUNTA('Template 50 students'!B36)=1,('Template 50 students'!B36),"")</f>
        <v>Student34</v>
      </c>
      <c r="I35" s="10" t="str">
        <f>IF(COUNTA('Template 50 students'!E36)=1,('Template 50 students'!E36),"")</f>
        <v/>
      </c>
      <c r="J35" s="11" t="str">
        <f>IF(COUNTA('Template 50 students'!D36)=1,('Template 50 students'!D36),"")</f>
        <v/>
      </c>
      <c r="K35" s="10" t="str">
        <f>IF(COUNTA('Template 50 students'!E36,'Template 50 students'!D36)=2,('Template 50 students'!$D$54),"")</f>
        <v/>
      </c>
      <c r="L35" s="10" t="str">
        <f>IF(COUNTA('Template 50 students'!E36,'Template 50 students'!D36)=2,('Template 50 students'!$E$54),"")</f>
        <v/>
      </c>
      <c r="N35" s="17" t="str">
        <f>IF(COUNTA('Template 100 students'!B36)=1,('Template 100 students'!B36),"")</f>
        <v>Student34</v>
      </c>
      <c r="O35" s="6">
        <f>IF(COUNTA('Template 100 students'!E36)=1,('Template 100 students'!E36),"")</f>
        <v>2.8576041130942373</v>
      </c>
      <c r="P35" s="15">
        <f>IF(COUNTA('Template 100 students'!D36)=1,('Template 100 students'!D36),"")</f>
        <v>39</v>
      </c>
      <c r="Q35" s="6">
        <f>IF(COUNTA('Template 100 students'!E36,'Template 100 students'!D36)=2,('Template 100 students'!$D$55),"")</f>
        <v>22</v>
      </c>
      <c r="R35" s="6">
        <f>IF(COUNTA('Template 100 students'!E36,'Template 100 students'!D36)=2,('Template 100 students'!$E$104),"")</f>
        <v>1.1766605171564554E-2</v>
      </c>
    </row>
    <row r="36" spans="2:18" ht="15.75" x14ac:dyDescent="0.25">
      <c r="C36" s="51" t="s">
        <v>8</v>
      </c>
      <c r="D36" s="52">
        <f>MAX(D2:D31)+10</f>
        <v>88</v>
      </c>
      <c r="F36" s="53">
        <f>F2</f>
        <v>0.61750787663060391</v>
      </c>
      <c r="H36" s="9" t="str">
        <f>IF(COUNTA('Template 50 students'!B37)=1,('Template 50 students'!B37),"")</f>
        <v>Student35</v>
      </c>
      <c r="I36" s="10" t="str">
        <f>IF(COUNTA('Template 50 students'!E37)=1,('Template 50 students'!E37),"")</f>
        <v/>
      </c>
      <c r="J36" s="11" t="str">
        <f>IF(COUNTA('Template 50 students'!D37)=1,('Template 50 students'!D37),"")</f>
        <v/>
      </c>
      <c r="K36" s="10" t="str">
        <f>IF(COUNTA('Template 50 students'!E37,'Template 50 students'!D37)=2,('Template 50 students'!$D$54),"")</f>
        <v/>
      </c>
      <c r="L36" s="10" t="str">
        <f>IF(COUNTA('Template 50 students'!E37,'Template 50 students'!D37)=2,('Template 50 students'!$E$54),"")</f>
        <v/>
      </c>
      <c r="N36" s="17" t="str">
        <f>IF(COUNTA('Template 100 students'!B37)=1,('Template 100 students'!B37),"")</f>
        <v>Student35</v>
      </c>
      <c r="O36" s="6">
        <f>IF(COUNTA('Template 100 students'!E37)=1,('Template 100 students'!E37),"")</f>
        <v>-0.33618871918755733</v>
      </c>
      <c r="P36" s="15">
        <f>IF(COUNTA('Template 100 students'!D37)=1,('Template 100 students'!D37),"")</f>
        <v>23</v>
      </c>
      <c r="Q36" s="6">
        <f>IF(COUNTA('Template 100 students'!E37,'Template 100 students'!D37)=2,('Template 100 students'!$D$55),"")</f>
        <v>22</v>
      </c>
      <c r="R36" s="6">
        <f>IF(COUNTA('Template 100 students'!E37,'Template 100 students'!D37)=2,('Template 100 students'!$E$104),"")</f>
        <v>1.1766605171564554E-2</v>
      </c>
    </row>
    <row r="37" spans="2:18" x14ac:dyDescent="0.25">
      <c r="H37" s="9" t="str">
        <f>IF(COUNTA('Template 50 students'!B38)=1,('Template 50 students'!B38),"")</f>
        <v>Student36</v>
      </c>
      <c r="I37" s="10" t="str">
        <f>IF(COUNTA('Template 50 students'!E38)=1,('Template 50 students'!E38),"")</f>
        <v/>
      </c>
      <c r="J37" s="11" t="str">
        <f>IF(COUNTA('Template 50 students'!D38)=1,('Template 50 students'!D38),"")</f>
        <v/>
      </c>
      <c r="K37" s="10" t="str">
        <f>IF(COUNTA('Template 50 students'!E38,'Template 50 students'!D38)=2,('Template 50 students'!$D$54),"")</f>
        <v/>
      </c>
      <c r="L37" s="10" t="str">
        <f>IF(COUNTA('Template 50 students'!E38,'Template 50 students'!D38)=2,('Template 50 students'!$E$54),"")</f>
        <v/>
      </c>
      <c r="N37" s="17" t="str">
        <f>IF(COUNTA('Template 100 students'!B38)=1,('Template 100 students'!B38),"")</f>
        <v>Student36</v>
      </c>
      <c r="O37" s="6">
        <f>IF(COUNTA('Template 100 students'!E38)=1,('Template 100 students'!E38),"")</f>
        <v>0</v>
      </c>
      <c r="P37" s="15">
        <f>IF(COUNTA('Template 100 students'!D38)=1,('Template 100 students'!D38),"")</f>
        <v>33</v>
      </c>
      <c r="Q37" s="6">
        <f>IF(COUNTA('Template 100 students'!E38,'Template 100 students'!D38)=2,('Template 100 students'!$D$55),"")</f>
        <v>22</v>
      </c>
      <c r="R37" s="6">
        <f>IF(COUNTA('Template 100 students'!E38,'Template 100 students'!D38)=2,('Template 100 students'!$E$104),"")</f>
        <v>1.1766605171564554E-2</v>
      </c>
    </row>
    <row r="38" spans="2:18" ht="15.75" x14ac:dyDescent="0.25">
      <c r="B38" t="s">
        <v>129</v>
      </c>
      <c r="C38" s="51" t="s">
        <v>7</v>
      </c>
      <c r="D38" s="53">
        <f>MIN(C2:C31)</f>
        <v>-0.28010666568810899</v>
      </c>
      <c r="F38" s="53">
        <f>'Template 30 students'!$D$34</f>
        <v>62.363636363636367</v>
      </c>
      <c r="H38" s="9" t="str">
        <f>IF(COUNTA('Template 50 students'!B39)=1,('Template 50 students'!B39),"")</f>
        <v>Student37</v>
      </c>
      <c r="I38" s="10" t="str">
        <f>IF(COUNTA('Template 50 students'!E39)=1,('Template 50 students'!E39),"")</f>
        <v/>
      </c>
      <c r="J38" s="11" t="str">
        <f>IF(COUNTA('Template 50 students'!D39)=1,('Template 50 students'!D39),"")</f>
        <v/>
      </c>
      <c r="K38" s="10" t="str">
        <f>IF(COUNTA('Template 50 students'!E39,'Template 50 students'!D39)=2,('Template 50 students'!$D$54),"")</f>
        <v/>
      </c>
      <c r="L38" s="10" t="str">
        <f>IF(COUNTA('Template 50 students'!E39,'Template 50 students'!D39)=2,('Template 50 students'!$E$54),"")</f>
        <v/>
      </c>
      <c r="N38" s="17" t="str">
        <f>IF(COUNTA('Template 100 students'!B39)=1,('Template 100 students'!B39),"")</f>
        <v>Student37</v>
      </c>
      <c r="O38" s="6">
        <f>IF(COUNTA('Template 100 students'!E39)=1,('Template 100 students'!E39),"")</f>
        <v>2.1852266747191225</v>
      </c>
      <c r="P38" s="15">
        <f>IF(COUNTA('Template 100 students'!D39)=1,('Template 100 students'!D39),"")</f>
        <v>39</v>
      </c>
      <c r="Q38" s="6">
        <f>IF(COUNTA('Template 100 students'!E39,'Template 100 students'!D39)=2,('Template 100 students'!$D$55),"")</f>
        <v>22</v>
      </c>
      <c r="R38" s="6">
        <f>IF(COUNTA('Template 100 students'!E39,'Template 100 students'!D39)=2,('Template 100 students'!$E$104),"")</f>
        <v>1.1766605171564554E-2</v>
      </c>
    </row>
    <row r="39" spans="2:18" ht="15.75" x14ac:dyDescent="0.25">
      <c r="C39" s="51" t="s">
        <v>8</v>
      </c>
      <c r="D39" s="53">
        <f>MAX(C2:C31)</f>
        <v>1.6106133277066266</v>
      </c>
      <c r="F39" s="53">
        <f>'Template 30 students'!$D$34</f>
        <v>62.363636363636367</v>
      </c>
      <c r="H39" s="9" t="str">
        <f>IF(COUNTA('Template 50 students'!B40)=1,('Template 50 students'!B40),"")</f>
        <v>Student38</v>
      </c>
      <c r="I39" s="10" t="str">
        <f>IF(COUNTA('Template 50 students'!E40)=1,('Template 50 students'!E40),"")</f>
        <v/>
      </c>
      <c r="J39" s="11" t="str">
        <f>IF(COUNTA('Template 50 students'!D40)=1,('Template 50 students'!D40),"")</f>
        <v/>
      </c>
      <c r="K39" s="10" t="str">
        <f>IF(COUNTA('Template 50 students'!E40,'Template 50 students'!D40)=2,('Template 50 students'!$D$54),"")</f>
        <v/>
      </c>
      <c r="L39" s="10" t="str">
        <f>IF(COUNTA('Template 50 students'!E40,'Template 50 students'!D40)=2,('Template 50 students'!$E$54),"")</f>
        <v/>
      </c>
      <c r="N39" s="17" t="str">
        <f>IF(COUNTA('Template 100 students'!B40)=1,('Template 100 students'!B40),"")</f>
        <v>Student38</v>
      </c>
      <c r="O39" s="6">
        <f>IF(COUNTA('Template 100 students'!E40)=1,('Template 100 students'!E40),"")</f>
        <v>-0.84047179796889326</v>
      </c>
      <c r="P39" s="15">
        <f>IF(COUNTA('Template 100 students'!D40)=1,('Template 100 students'!D40),"")</f>
        <v>21</v>
      </c>
      <c r="Q39" s="6">
        <f>IF(COUNTA('Template 100 students'!E40,'Template 100 students'!D40)=2,('Template 100 students'!$D$55),"")</f>
        <v>22</v>
      </c>
      <c r="R39" s="6">
        <f>IF(COUNTA('Template 100 students'!E40,'Template 100 students'!D40)=2,('Template 100 students'!$E$104),"")</f>
        <v>1.1766605171564554E-2</v>
      </c>
    </row>
    <row r="40" spans="2:18" x14ac:dyDescent="0.25">
      <c r="H40" s="9" t="str">
        <f>IF(COUNTA('Template 50 students'!B41)=1,('Template 50 students'!B41),"")</f>
        <v>Student39</v>
      </c>
      <c r="I40" s="10" t="str">
        <f>IF(COUNTA('Template 50 students'!E41)=1,('Template 50 students'!E41),"")</f>
        <v/>
      </c>
      <c r="J40" s="11" t="str">
        <f>IF(COUNTA('Template 50 students'!D41)=1,('Template 50 students'!D41),"")</f>
        <v/>
      </c>
      <c r="K40" s="10" t="str">
        <f>IF(COUNTA('Template 50 students'!E41,'Template 50 students'!D41)=2,('Template 50 students'!$D$54),"")</f>
        <v/>
      </c>
      <c r="L40" s="10" t="str">
        <f>IF(COUNTA('Template 50 students'!E41,'Template 50 students'!D41)=2,('Template 50 students'!$E$54),"")</f>
        <v/>
      </c>
      <c r="N40" s="17" t="str">
        <f>IF(COUNTA('Template 100 students'!B41)=1,('Template 100 students'!B41),"")</f>
        <v>Student39</v>
      </c>
      <c r="O40" s="6">
        <f>IF(COUNTA('Template 100 students'!E41)=1,('Template 100 students'!E41),"")</f>
        <v>-0.50428307878133594</v>
      </c>
      <c r="P40" s="15">
        <f>IF(COUNTA('Template 100 students'!D41)=1,('Template 100 students'!D41),"")</f>
        <v>33</v>
      </c>
      <c r="Q40" s="6">
        <f>IF(COUNTA('Template 100 students'!E41,'Template 100 students'!D41)=2,('Template 100 students'!$D$55),"")</f>
        <v>22</v>
      </c>
      <c r="R40" s="6">
        <f>IF(COUNTA('Template 100 students'!E41,'Template 100 students'!D41)=2,('Template 100 students'!$E$104),"")</f>
        <v>1.1766605171564554E-2</v>
      </c>
    </row>
    <row r="41" spans="2:18" ht="15.75" x14ac:dyDescent="0.25">
      <c r="B41" t="s">
        <v>124</v>
      </c>
      <c r="C41" s="51" t="s">
        <v>7</v>
      </c>
      <c r="D41" s="50">
        <f>D35</f>
        <v>25</v>
      </c>
      <c r="F41" s="49">
        <v>0.4</v>
      </c>
      <c r="H41" s="9" t="str">
        <f>IF(COUNTA('Template 50 students'!B42)=1,('Template 50 students'!B42),"")</f>
        <v>Student40</v>
      </c>
      <c r="I41" s="10" t="str">
        <f>IF(COUNTA('Template 50 students'!E42)=1,('Template 50 students'!E42),"")</f>
        <v/>
      </c>
      <c r="J41" s="11" t="str">
        <f>IF(COUNTA('Template 50 students'!D42)=1,('Template 50 students'!D42),"")</f>
        <v/>
      </c>
      <c r="K41" s="10" t="str">
        <f>IF(COUNTA('Template 50 students'!E42,'Template 50 students'!D42)=2,('Template 50 students'!$D$54),"")</f>
        <v/>
      </c>
      <c r="L41" s="10" t="str">
        <f>IF(COUNTA('Template 50 students'!E42,'Template 50 students'!D42)=2,('Template 50 students'!$E$54),"")</f>
        <v/>
      </c>
      <c r="N41" s="17" t="str">
        <f>IF(COUNTA('Template 100 students'!B42)=1,('Template 100 students'!B42),"")</f>
        <v>Student40</v>
      </c>
      <c r="O41" s="6">
        <f>IF(COUNTA('Template 100 students'!E42)=1,('Template 100 students'!E42),"")</f>
        <v>-0.67237743837511466</v>
      </c>
      <c r="P41" s="15">
        <f>IF(COUNTA('Template 100 students'!D42)=1,('Template 100 students'!D42),"")</f>
        <v>31</v>
      </c>
      <c r="Q41" s="6">
        <f>IF(COUNTA('Template 100 students'!E42,'Template 100 students'!D42)=2,('Template 100 students'!$D$55),"")</f>
        <v>22</v>
      </c>
      <c r="R41" s="6">
        <f>IF(COUNTA('Template 100 students'!E42,'Template 100 students'!D42)=2,('Template 100 students'!$E$104),"")</f>
        <v>1.1766605171564554E-2</v>
      </c>
    </row>
    <row r="42" spans="2:18" ht="15.75" x14ac:dyDescent="0.25">
      <c r="C42" s="51" t="s">
        <v>8</v>
      </c>
      <c r="D42" s="50">
        <f>D36</f>
        <v>88</v>
      </c>
      <c r="F42" s="49">
        <v>0.4</v>
      </c>
      <c r="H42" s="9" t="str">
        <f>IF(COUNTA('Template 50 students'!B43)=1,('Template 50 students'!B43),"")</f>
        <v>Student41</v>
      </c>
      <c r="I42" s="10" t="str">
        <f>IF(COUNTA('Template 50 students'!E43)=1,('Template 50 students'!E43),"")</f>
        <v/>
      </c>
      <c r="J42" s="11" t="str">
        <f>IF(COUNTA('Template 50 students'!D43)=1,('Template 50 students'!D43),"")</f>
        <v/>
      </c>
      <c r="K42" s="10" t="str">
        <f>IF(COUNTA('Template 50 students'!E43,'Template 50 students'!D43)=2,('Template 50 students'!$D$54),"")</f>
        <v/>
      </c>
      <c r="L42" s="10" t="str">
        <f>IF(COUNTA('Template 50 students'!E43,'Template 50 students'!D43)=2,('Template 50 students'!$E$54),"")</f>
        <v/>
      </c>
      <c r="N42" s="17" t="str">
        <f>IF(COUNTA('Template 100 students'!B43)=1,('Template 100 students'!B43),"")</f>
        <v>Student41</v>
      </c>
      <c r="O42" s="6">
        <f>IF(COUNTA('Template 100 students'!E43)=1,('Template 100 students'!E43),"")</f>
        <v>-2.3533210343129012</v>
      </c>
      <c r="P42" s="15">
        <f>IF(COUNTA('Template 100 students'!D43)=1,('Template 100 students'!D43),"")</f>
        <v>26</v>
      </c>
      <c r="Q42" s="6">
        <f>IF(COUNTA('Template 100 students'!E43,'Template 100 students'!D43)=2,('Template 100 students'!$D$55),"")</f>
        <v>22</v>
      </c>
      <c r="R42" s="6">
        <f>IF(COUNTA('Template 100 students'!E43,'Template 100 students'!D43)=2,('Template 100 students'!$E$104),"")</f>
        <v>1.1766605171564554E-2</v>
      </c>
    </row>
    <row r="43" spans="2:18" x14ac:dyDescent="0.25">
      <c r="H43" s="9" t="str">
        <f>IF(COUNTA('Template 50 students'!B44)=1,('Template 50 students'!B44),"")</f>
        <v>Student42</v>
      </c>
      <c r="I43" s="10" t="str">
        <f>IF(COUNTA('Template 50 students'!E44)=1,('Template 50 students'!E44),"")</f>
        <v/>
      </c>
      <c r="J43" s="11" t="str">
        <f>IF(COUNTA('Template 50 students'!D44)=1,('Template 50 students'!D44),"")</f>
        <v/>
      </c>
      <c r="K43" s="10" t="str">
        <f>IF(COUNTA('Template 50 students'!E44,'Template 50 students'!D44)=2,('Template 50 students'!$D$54),"")</f>
        <v/>
      </c>
      <c r="L43" s="10" t="str">
        <f>IF(COUNTA('Template 50 students'!E44,'Template 50 students'!D44)=2,('Template 50 students'!$E$54),"")</f>
        <v/>
      </c>
      <c r="N43" s="17" t="str">
        <f>IF(COUNTA('Template 100 students'!B44)=1,('Template 100 students'!B44),"")</f>
        <v>Student42</v>
      </c>
      <c r="O43" s="6">
        <f>IF(COUNTA('Template 100 students'!E44)=1,('Template 100 students'!E44),"")</f>
        <v>2.3533210343129012</v>
      </c>
      <c r="P43" s="15">
        <f>IF(COUNTA('Template 100 students'!D44)=1,('Template 100 students'!D44),"")</f>
        <v>35</v>
      </c>
      <c r="Q43" s="6">
        <f>IF(COUNTA('Template 100 students'!E44,'Template 100 students'!D44)=2,('Template 100 students'!$D$55),"")</f>
        <v>22</v>
      </c>
      <c r="R43" s="6">
        <f>IF(COUNTA('Template 100 students'!E44,'Template 100 students'!D44)=2,('Template 100 students'!$E$104),"")</f>
        <v>1.1766605171564554E-2</v>
      </c>
    </row>
    <row r="44" spans="2:18" x14ac:dyDescent="0.25">
      <c r="B44" t="s">
        <v>131</v>
      </c>
      <c r="D44" s="48">
        <f>COUNT('Template 30 students'!D3:D32)</f>
        <v>11</v>
      </c>
      <c r="H44" s="9" t="str">
        <f>IF(COUNTA('Template 50 students'!B45)=1,('Template 50 students'!B45),"")</f>
        <v>Student43</v>
      </c>
      <c r="I44" s="10" t="str">
        <f>IF(COUNTA('Template 50 students'!E45)=1,('Template 50 students'!E45),"")</f>
        <v/>
      </c>
      <c r="J44" s="11" t="str">
        <f>IF(COUNTA('Template 50 students'!D45)=1,('Template 50 students'!D45),"")</f>
        <v/>
      </c>
      <c r="K44" s="10" t="str">
        <f>IF(COUNTA('Template 50 students'!E45,'Template 50 students'!D45)=2,('Template 50 students'!$D$54),"")</f>
        <v/>
      </c>
      <c r="L44" s="10" t="str">
        <f>IF(COUNTA('Template 50 students'!E45,'Template 50 students'!D45)=2,('Template 50 students'!$E$54),"")</f>
        <v/>
      </c>
      <c r="N44" s="17" t="str">
        <f>IF(COUNTA('Template 100 students'!B45)=1,('Template 100 students'!B45),"")</f>
        <v>Student43</v>
      </c>
      <c r="O44" s="6">
        <f>IF(COUNTA('Template 100 students'!E45)=1,('Template 100 students'!E45),"")</f>
        <v>-0.84047179796889326</v>
      </c>
      <c r="P44" s="15">
        <f>IF(COUNTA('Template 100 students'!D45)=1,('Template 100 students'!D45),"")</f>
        <v>20</v>
      </c>
      <c r="Q44" s="6">
        <f>IF(COUNTA('Template 100 students'!E45,'Template 100 students'!D45)=2,('Template 100 students'!$D$55),"")</f>
        <v>22</v>
      </c>
      <c r="R44" s="6">
        <f>IF(COUNTA('Template 100 students'!E45,'Template 100 students'!D45)=2,('Template 100 students'!$E$104),"")</f>
        <v>1.1766605171564554E-2</v>
      </c>
    </row>
    <row r="45" spans="2:18" x14ac:dyDescent="0.25">
      <c r="H45" s="9" t="str">
        <f>IF(COUNTA('Template 50 students'!B46)=1,('Template 50 students'!B46),"")</f>
        <v>Student44</v>
      </c>
      <c r="I45" s="10" t="str">
        <f>IF(COUNTA('Template 50 students'!E46)=1,('Template 50 students'!E46),"")</f>
        <v/>
      </c>
      <c r="J45" s="11" t="str">
        <f>IF(COUNTA('Template 50 students'!D46)=1,('Template 50 students'!D46),"")</f>
        <v/>
      </c>
      <c r="K45" s="10" t="str">
        <f>IF(COUNTA('Template 50 students'!E46,'Template 50 students'!D46)=2,('Template 50 students'!$D$54),"")</f>
        <v/>
      </c>
      <c r="L45" s="10" t="str">
        <f>IF(COUNTA('Template 50 students'!E46,'Template 50 students'!D46)=2,('Template 50 students'!$E$54),"")</f>
        <v/>
      </c>
      <c r="N45" s="17" t="str">
        <f>IF(COUNTA('Template 100 students'!B46)=1,('Template 100 students'!B46),"")</f>
        <v>Student44</v>
      </c>
      <c r="O45" s="6">
        <f>IF(COUNTA('Template 100 students'!E46)=1,('Template 100 students'!E46),"")</f>
        <v>0.33618871918755733</v>
      </c>
      <c r="P45" s="15">
        <f>IF(COUNTA('Template 100 students'!D46)=1,('Template 100 students'!D46),"")</f>
        <v>33</v>
      </c>
      <c r="Q45" s="6">
        <f>IF(COUNTA('Template 100 students'!E46,'Template 100 students'!D46)=2,('Template 100 students'!$D$55),"")</f>
        <v>22</v>
      </c>
      <c r="R45" s="6">
        <f>IF(COUNTA('Template 100 students'!E46,'Template 100 students'!D46)=2,('Template 100 students'!$E$104),"")</f>
        <v>1.1766605171564554E-2</v>
      </c>
    </row>
    <row r="46" spans="2:18" x14ac:dyDescent="0.25">
      <c r="H46" s="9" t="str">
        <f>IF(COUNTA('Template 50 students'!B47)=1,('Template 50 students'!B47),"")</f>
        <v>Student45</v>
      </c>
      <c r="I46" s="10" t="str">
        <f>IF(COUNTA('Template 50 students'!E47)=1,('Template 50 students'!E47),"")</f>
        <v/>
      </c>
      <c r="J46" s="11" t="str">
        <f>IF(COUNTA('Template 50 students'!D47)=1,('Template 50 students'!D47),"")</f>
        <v/>
      </c>
      <c r="K46" s="10" t="str">
        <f>IF(COUNTA('Template 50 students'!E47,'Template 50 students'!D47)=2,('Template 50 students'!$D$54),"")</f>
        <v/>
      </c>
      <c r="L46" s="10" t="str">
        <f>IF(COUNTA('Template 50 students'!E47,'Template 50 students'!D47)=2,('Template 50 students'!$E$54),"")</f>
        <v/>
      </c>
      <c r="N46" s="17" t="str">
        <f>IF(COUNTA('Template 100 students'!B47)=1,('Template 100 students'!B47),"")</f>
        <v>Student45</v>
      </c>
      <c r="O46" s="6">
        <f>IF(COUNTA('Template 100 students'!E47)=1,('Template 100 students'!E47),"")</f>
        <v>-1.6809435959377865</v>
      </c>
      <c r="P46" s="15">
        <f>IF(COUNTA('Template 100 students'!D47)=1,('Template 100 students'!D47),"")</f>
        <v>23</v>
      </c>
      <c r="Q46" s="6">
        <f>IF(COUNTA('Template 100 students'!E47,'Template 100 students'!D47)=2,('Template 100 students'!$D$55),"")</f>
        <v>22</v>
      </c>
      <c r="R46" s="6">
        <f>IF(COUNTA('Template 100 students'!E47,'Template 100 students'!D47)=2,('Template 100 students'!$E$104),"")</f>
        <v>1.1766605171564554E-2</v>
      </c>
    </row>
    <row r="47" spans="2:18" x14ac:dyDescent="0.25">
      <c r="H47" s="9" t="str">
        <f>IF(COUNTA('Template 50 students'!B48)=1,('Template 50 students'!B48),"")</f>
        <v>Student46</v>
      </c>
      <c r="I47" s="10" t="str">
        <f>IF(COUNTA('Template 50 students'!E48)=1,('Template 50 students'!E48),"")</f>
        <v/>
      </c>
      <c r="J47" s="11" t="str">
        <f>IF(COUNTA('Template 50 students'!D48)=1,('Template 50 students'!D48),"")</f>
        <v/>
      </c>
      <c r="K47" s="10" t="str">
        <f>IF(COUNTA('Template 50 students'!E48,'Template 50 students'!D48)=2,('Template 50 students'!$D$54),"")</f>
        <v/>
      </c>
      <c r="L47" s="10" t="str">
        <f>IF(COUNTA('Template 50 students'!E48,'Template 50 students'!D48)=2,('Template 50 students'!$E$54),"")</f>
        <v/>
      </c>
      <c r="N47" s="17" t="str">
        <f>IF(COUNTA('Template 100 students'!B48)=1,('Template 100 students'!B48),"")</f>
        <v>Student46</v>
      </c>
      <c r="O47" s="6">
        <f>IF(COUNTA('Template 100 students'!E48)=1,('Template 100 students'!E48),"")</f>
        <v>0.33618871918755733</v>
      </c>
      <c r="P47" s="15">
        <f>IF(COUNTA('Template 100 students'!D48)=1,('Template 100 students'!D48),"")</f>
        <v>35</v>
      </c>
      <c r="Q47" s="6">
        <f>IF(COUNTA('Template 100 students'!E48,'Template 100 students'!D48)=2,('Template 100 students'!$D$55),"")</f>
        <v>22</v>
      </c>
      <c r="R47" s="6">
        <f>IF(COUNTA('Template 100 students'!E48,'Template 100 students'!D48)=2,('Template 100 students'!$E$104),"")</f>
        <v>1.1766605171564554E-2</v>
      </c>
    </row>
    <row r="48" spans="2:18" x14ac:dyDescent="0.25">
      <c r="H48" s="9" t="str">
        <f>IF(COUNTA('Template 50 students'!B49)=1,('Template 50 students'!B49),"")</f>
        <v>Student47</v>
      </c>
      <c r="I48" s="10" t="str">
        <f>IF(COUNTA('Template 50 students'!E49)=1,('Template 50 students'!E49),"")</f>
        <v/>
      </c>
      <c r="J48" s="11" t="str">
        <f>IF(COUNTA('Template 50 students'!D49)=1,('Template 50 students'!D49),"")</f>
        <v/>
      </c>
      <c r="K48" s="10" t="str">
        <f>IF(COUNTA('Template 50 students'!E49,'Template 50 students'!D49)=2,('Template 50 students'!$D$54),"")</f>
        <v/>
      </c>
      <c r="L48" s="10" t="str">
        <f>IF(COUNTA('Template 50 students'!E49,'Template 50 students'!D49)=2,('Template 50 students'!$E$54),"")</f>
        <v/>
      </c>
      <c r="N48" s="17" t="str">
        <f>IF(COUNTA('Template 100 students'!B49)=1,('Template 100 students'!B49),"")</f>
        <v>Student47</v>
      </c>
      <c r="O48" s="6">
        <f>IF(COUNTA('Template 100 students'!E49)=1,('Template 100 students'!E49),"")</f>
        <v>0.67237743837511466</v>
      </c>
      <c r="P48" s="15">
        <f>IF(COUNTA('Template 100 students'!D49)=1,('Template 100 students'!D49),"")</f>
        <v>31</v>
      </c>
      <c r="Q48" s="6">
        <f>IF(COUNTA('Template 100 students'!E49,'Template 100 students'!D49)=2,('Template 100 students'!$D$55),"")</f>
        <v>22</v>
      </c>
      <c r="R48" s="6">
        <f>IF(COUNTA('Template 100 students'!E49,'Template 100 students'!D49)=2,('Template 100 students'!$E$104),"")</f>
        <v>1.1766605171564554E-2</v>
      </c>
    </row>
    <row r="49" spans="8:18" x14ac:dyDescent="0.25">
      <c r="H49" s="9" t="str">
        <f>IF(COUNTA('Template 50 students'!B50)=1,('Template 50 students'!B50),"")</f>
        <v>Student48</v>
      </c>
      <c r="I49" s="10" t="str">
        <f>IF(COUNTA('Template 50 students'!E50)=1,('Template 50 students'!E50),"")</f>
        <v/>
      </c>
      <c r="J49" s="11" t="str">
        <f>IF(COUNTA('Template 50 students'!D50)=1,('Template 50 students'!D50),"")</f>
        <v/>
      </c>
      <c r="K49" s="10" t="str">
        <f>IF(COUNTA('Template 50 students'!E50,'Template 50 students'!D50)=2,('Template 50 students'!$D$54),"")</f>
        <v/>
      </c>
      <c r="L49" s="10" t="str">
        <f>IF(COUNTA('Template 50 students'!E50,'Template 50 students'!D50)=2,('Template 50 students'!$E$54),"")</f>
        <v/>
      </c>
      <c r="N49" s="17" t="str">
        <f>IF(COUNTA('Template 100 students'!B50)=1,('Template 100 students'!B50),"")</f>
        <v>Student48</v>
      </c>
      <c r="O49" s="6">
        <f>IF(COUNTA('Template 100 students'!E50)=1,('Template 100 students'!E50),"")</f>
        <v>-1.512849236344008</v>
      </c>
      <c r="P49" s="15">
        <f>IF(COUNTA('Template 100 students'!D50)=1,('Template 100 students'!D50),"")</f>
        <v>25</v>
      </c>
      <c r="Q49" s="6">
        <f>IF(COUNTA('Template 100 students'!E50,'Template 100 students'!D50)=2,('Template 100 students'!$D$55),"")</f>
        <v>22</v>
      </c>
      <c r="R49" s="6">
        <f>IF(COUNTA('Template 100 students'!E50,'Template 100 students'!D50)=2,('Template 100 students'!$E$104),"")</f>
        <v>1.1766605171564554E-2</v>
      </c>
    </row>
    <row r="50" spans="8:18" x14ac:dyDescent="0.25">
      <c r="H50" s="9" t="str">
        <f>IF(COUNTA('Template 50 students'!B51)=1,('Template 50 students'!B51),"")</f>
        <v>Student49</v>
      </c>
      <c r="I50" s="10" t="str">
        <f>IF(COUNTA('Template 50 students'!E51)=1,('Template 50 students'!E51),"")</f>
        <v/>
      </c>
      <c r="J50" s="11" t="str">
        <f>IF(COUNTA('Template 50 students'!D51)=1,('Template 50 students'!D51),"")</f>
        <v/>
      </c>
      <c r="K50" s="10" t="str">
        <f>IF(COUNTA('Template 50 students'!E51,'Template 50 students'!D51)=2,('Template 50 students'!$D$54),"")</f>
        <v/>
      </c>
      <c r="L50" s="10" t="str">
        <f>IF(COUNTA('Template 50 students'!E51,'Template 50 students'!D51)=2,('Template 50 students'!$E$54),"")</f>
        <v/>
      </c>
      <c r="N50" s="17" t="str">
        <f>IF(COUNTA('Template 100 students'!B51)=1,('Template 100 students'!B51),"")</f>
        <v>Student49</v>
      </c>
      <c r="O50" s="6">
        <f>IF(COUNTA('Template 100 students'!E51)=1,('Template 100 students'!E51),"")</f>
        <v>-2.1852266747191225</v>
      </c>
      <c r="P50" s="15">
        <f>IF(COUNTA('Template 100 students'!D51)=1,('Template 100 students'!D51),"")</f>
        <v>27</v>
      </c>
      <c r="Q50" s="6">
        <f>IF(COUNTA('Template 100 students'!E51,'Template 100 students'!D51)=2,('Template 100 students'!$D$55),"")</f>
        <v>22</v>
      </c>
      <c r="R50" s="6">
        <f>IF(COUNTA('Template 100 students'!E51,'Template 100 students'!D51)=2,('Template 100 students'!$E$104),"")</f>
        <v>1.1766605171564554E-2</v>
      </c>
    </row>
    <row r="51" spans="8:18" x14ac:dyDescent="0.25">
      <c r="H51" s="9" t="str">
        <f>IF(COUNTA('Template 50 students'!B52)=1,('Template 50 students'!B52),"")</f>
        <v>Student50</v>
      </c>
      <c r="I51" s="10" t="str">
        <f>IF(COUNTA('Template 50 students'!E52)=1,('Template 50 students'!E52),"")</f>
        <v/>
      </c>
      <c r="J51" s="11" t="str">
        <f>IF(COUNTA('Template 50 students'!D52)=1,('Template 50 students'!D52),"")</f>
        <v/>
      </c>
      <c r="K51" s="10" t="str">
        <f>IF(COUNTA('Template 50 students'!E52,'Template 50 students'!D52)=2,('Template 50 students'!$D$54),"")</f>
        <v/>
      </c>
      <c r="L51" s="10" t="str">
        <f>IF(COUNTA('Template 50 students'!E52,'Template 50 students'!D52)=2,('Template 50 students'!$E$54),"")</f>
        <v/>
      </c>
      <c r="N51" s="17" t="str">
        <f>IF(COUNTA('Template 100 students'!B52)=1,('Template 100 students'!B52),"")</f>
        <v>Student50</v>
      </c>
      <c r="O51" s="6">
        <f>IF(COUNTA('Template 100 students'!E52)=1,('Template 100 students'!E52),"")</f>
        <v>-0.50428307878133594</v>
      </c>
      <c r="P51" s="15">
        <f>IF(COUNTA('Template 100 students'!D52)=1,('Template 100 students'!D52),"")</f>
        <v>21</v>
      </c>
      <c r="Q51" s="6">
        <f>IF(COUNTA('Template 100 students'!E52,'Template 100 students'!D52)=2,('Template 100 students'!$D$55),"")</f>
        <v>22</v>
      </c>
      <c r="R51" s="6">
        <f>IF(COUNTA('Template 100 students'!E52,'Template 100 students'!D52)=2,('Template 100 students'!$E$104),"")</f>
        <v>1.1766605171564554E-2</v>
      </c>
    </row>
    <row r="52" spans="8:18" x14ac:dyDescent="0.25">
      <c r="N52" s="17" t="str">
        <f>IF(COUNTA('Template 100 students'!B53)=1,('Template 100 students'!B53),"")</f>
        <v>Student51</v>
      </c>
      <c r="O52" s="6">
        <f>IF(COUNTA('Template 100 students'!E53)=1,('Template 100 students'!E53),"")</f>
        <v>-3.0256984726880161</v>
      </c>
      <c r="P52" s="15">
        <f>IF(COUNTA('Template 100 students'!D53)=1,('Template 100 students'!D53),"")</f>
        <v>22</v>
      </c>
      <c r="Q52" s="6">
        <f>IF(COUNTA('Template 100 students'!E53,'Template 100 students'!D53)=2,('Template 100 students'!$D$55),"")</f>
        <v>22</v>
      </c>
      <c r="R52" s="6">
        <f>IF(COUNTA('Template 100 students'!E53,'Template 100 students'!D53)=2,('Template 100 students'!$E$104),"")</f>
        <v>1.1766605171564554E-2</v>
      </c>
    </row>
    <row r="53" spans="8:18" x14ac:dyDescent="0.25">
      <c r="I53" t="s">
        <v>130</v>
      </c>
      <c r="L53" t="s">
        <v>3</v>
      </c>
      <c r="N53" s="17" t="str">
        <f>IF(COUNTA('Template 100 students'!B54)=1,('Template 100 students'!B54),"")</f>
        <v>Student52</v>
      </c>
      <c r="O53" s="6">
        <f>IF(COUNTA('Template 100 students'!E54)=1,('Template 100 students'!E54),"")</f>
        <v>-2.3533210343129012</v>
      </c>
      <c r="P53" s="15">
        <f>IF(COUNTA('Template 100 students'!D54)=1,('Template 100 students'!D54),"")</f>
        <v>25</v>
      </c>
      <c r="Q53" s="6">
        <f>IF(COUNTA('Template 100 students'!E54,'Template 100 students'!D54)=2,('Template 100 students'!$D$55),"")</f>
        <v>22</v>
      </c>
      <c r="R53" s="6">
        <f>IF(COUNTA('Template 100 students'!E54,'Template 100 students'!D54)=2,('Template 100 students'!$E$104),"")</f>
        <v>1.1766605171564554E-2</v>
      </c>
    </row>
    <row r="54" spans="8:18" ht="15.75" x14ac:dyDescent="0.25">
      <c r="H54" t="s">
        <v>128</v>
      </c>
      <c r="I54" s="51" t="s">
        <v>7</v>
      </c>
      <c r="J54" s="52">
        <f>MIN(J2:J51)-10</f>
        <v>28</v>
      </c>
      <c r="L54" s="53">
        <f>L2</f>
        <v>-0.22966991781237076</v>
      </c>
      <c r="N54" s="17" t="str">
        <f>IF(COUNTA('Template 100 students'!B55)=1,('Template 100 students'!B55),"")</f>
        <v>Student53</v>
      </c>
      <c r="O54" s="6">
        <f>IF(COUNTA('Template 100 students'!E55)=1,('Template 100 students'!E55),"")</f>
        <v>-1.512849236344008</v>
      </c>
      <c r="P54" s="15">
        <f>IF(COUNTA('Template 100 students'!D55)=1,('Template 100 students'!D55),"")</f>
        <v>22</v>
      </c>
      <c r="Q54" s="6">
        <f>IF(COUNTA('Template 100 students'!E55,'Template 100 students'!D55)=2,('Template 100 students'!$D$55),"")</f>
        <v>22</v>
      </c>
      <c r="R54" s="6">
        <f>IF(COUNTA('Template 100 students'!E55,'Template 100 students'!D55)=2,('Template 100 students'!$E$104),"")</f>
        <v>1.1766605171564554E-2</v>
      </c>
    </row>
    <row r="55" spans="8:18" ht="15.75" x14ac:dyDescent="0.25">
      <c r="I55" s="51" t="s">
        <v>8</v>
      </c>
      <c r="J55" s="52">
        <f>MAX(J2:J51)+10</f>
        <v>110</v>
      </c>
      <c r="L55" s="53">
        <f>L2</f>
        <v>-0.22966991781237076</v>
      </c>
      <c r="N55" s="17" t="str">
        <f>IF(COUNTA('Template 100 students'!B56)=1,('Template 100 students'!B56),"")</f>
        <v>Student54</v>
      </c>
      <c r="O55" s="6">
        <f>IF(COUNTA('Template 100 students'!E56)=1,('Template 100 students'!E56),"")</f>
        <v>-1.512849236344008</v>
      </c>
      <c r="P55" s="15">
        <f>IF(COUNTA('Template 100 students'!D56)=1,('Template 100 students'!D56),"")</f>
        <v>24</v>
      </c>
      <c r="Q55" s="6">
        <f>IF(COUNTA('Template 100 students'!E56,'Template 100 students'!D56)=2,('Template 100 students'!$D$55),"")</f>
        <v>22</v>
      </c>
      <c r="R55" s="6">
        <f>IF(COUNTA('Template 100 students'!E56,'Template 100 students'!D56)=2,('Template 100 students'!$E$104),"")</f>
        <v>1.1766605171564554E-2</v>
      </c>
    </row>
    <row r="56" spans="8:18" x14ac:dyDescent="0.25">
      <c r="N56" s="17" t="str">
        <f>IF(COUNTA('Template 100 students'!B57)=1,('Template 100 students'!B57),"")</f>
        <v>Student55</v>
      </c>
      <c r="O56" s="6">
        <f>IF(COUNTA('Template 100 students'!E57)=1,('Template 100 students'!E57),"")</f>
        <v>1.3447548767502293</v>
      </c>
      <c r="P56" s="15">
        <f>IF(COUNTA('Template 100 students'!D57)=1,('Template 100 students'!D57),"")</f>
        <v>35</v>
      </c>
      <c r="Q56" s="6">
        <f>IF(COUNTA('Template 100 students'!E57,'Template 100 students'!D57)=2,('Template 100 students'!$D$55),"")</f>
        <v>22</v>
      </c>
      <c r="R56" s="6">
        <f>IF(COUNTA('Template 100 students'!E57,'Template 100 students'!D57)=2,('Template 100 students'!$E$104),"")</f>
        <v>1.1766605171564554E-2</v>
      </c>
    </row>
    <row r="57" spans="8:18" ht="15.75" x14ac:dyDescent="0.25">
      <c r="H57" t="s">
        <v>129</v>
      </c>
      <c r="I57" s="51" t="s">
        <v>7</v>
      </c>
      <c r="J57" s="53">
        <f>MIN(I2:I51)</f>
        <v>-2.3806170327089937</v>
      </c>
      <c r="L57" s="53">
        <f>'Template 50 students'!$D$54</f>
        <v>74.272727272727266</v>
      </c>
      <c r="N57" s="17" t="str">
        <f>IF(COUNTA('Template 100 students'!B58)=1,('Template 100 students'!B58),"")</f>
        <v>Student56</v>
      </c>
      <c r="O57" s="6">
        <f>IF(COUNTA('Template 100 students'!E58)=1,('Template 100 students'!E58),"")</f>
        <v>-2.8576041130942373</v>
      </c>
      <c r="P57" s="15">
        <f>IF(COUNTA('Template 100 students'!D58)=1,('Template 100 students'!D58),"")</f>
        <v>23</v>
      </c>
      <c r="Q57" s="6">
        <f>IF(COUNTA('Template 100 students'!E58,'Template 100 students'!D58)=2,('Template 100 students'!$D$55),"")</f>
        <v>22</v>
      </c>
      <c r="R57" s="6">
        <f>IF(COUNTA('Template 100 students'!E58,'Template 100 students'!D58)=2,('Template 100 students'!$E$104),"")</f>
        <v>1.1766605171564554E-2</v>
      </c>
    </row>
    <row r="58" spans="8:18" ht="15.75" x14ac:dyDescent="0.25">
      <c r="I58" s="51" t="s">
        <v>8</v>
      </c>
      <c r="J58" s="53">
        <f>MAX(I2:I51)</f>
        <v>2.5749531170117685</v>
      </c>
      <c r="L58" s="53">
        <f>'Template 50 students'!$D$54</f>
        <v>74.272727272727266</v>
      </c>
      <c r="N58" s="17" t="str">
        <f>IF(COUNTA('Template 100 students'!B59)=1,('Template 100 students'!B59),"")</f>
        <v>Student57</v>
      </c>
      <c r="O58" s="6">
        <f>IF(COUNTA('Template 100 students'!E59)=1,('Template 100 students'!E59),"")</f>
        <v>0.50428307878133594</v>
      </c>
      <c r="P58" s="15">
        <f>IF(COUNTA('Template 100 students'!D59)=1,('Template 100 students'!D59),"")</f>
        <v>34</v>
      </c>
      <c r="Q58" s="6">
        <f>IF(COUNTA('Template 100 students'!E59,'Template 100 students'!D59)=2,('Template 100 students'!$D$55),"")</f>
        <v>22</v>
      </c>
      <c r="R58" s="6">
        <f>IF(COUNTA('Template 100 students'!E59,'Template 100 students'!D59)=2,('Template 100 students'!$E$104),"")</f>
        <v>1.1766605171564554E-2</v>
      </c>
    </row>
    <row r="59" spans="8:18" x14ac:dyDescent="0.25">
      <c r="N59" s="17" t="str">
        <f>IF(COUNTA('Template 100 students'!B60)=1,('Template 100 students'!B60),"")</f>
        <v>Student58</v>
      </c>
      <c r="O59" s="6">
        <f>IF(COUNTA('Template 100 students'!E60)=1,('Template 100 students'!E60),"")</f>
        <v>1.8490379555315652</v>
      </c>
      <c r="P59" s="15">
        <f>IF(COUNTA('Template 100 students'!D60)=1,('Template 100 students'!D60),"")</f>
        <v>39</v>
      </c>
      <c r="Q59" s="6">
        <f>IF(COUNTA('Template 100 students'!E60,'Template 100 students'!D60)=2,('Template 100 students'!$D$55),"")</f>
        <v>22</v>
      </c>
      <c r="R59" s="6">
        <f>IF(COUNTA('Template 100 students'!E60,'Template 100 students'!D60)=2,('Template 100 students'!$E$104),"")</f>
        <v>1.1766605171564554E-2</v>
      </c>
    </row>
    <row r="60" spans="8:18" ht="15.75" x14ac:dyDescent="0.25">
      <c r="H60" t="s">
        <v>124</v>
      </c>
      <c r="I60" s="51" t="s">
        <v>7</v>
      </c>
      <c r="J60" s="50">
        <f>J54</f>
        <v>28</v>
      </c>
      <c r="L60" s="49">
        <v>0.4</v>
      </c>
      <c r="N60" s="17" t="str">
        <f>IF(COUNTA('Template 100 students'!B61)=1,('Template 100 students'!B61),"")</f>
        <v>Student59</v>
      </c>
      <c r="O60" s="6">
        <f>IF(COUNTA('Template 100 students'!E61)=1,('Template 100 students'!E61),"")</f>
        <v>0</v>
      </c>
      <c r="P60" s="15">
        <f>IF(COUNTA('Template 100 students'!D61)=1,('Template 100 students'!D61),"")</f>
        <v>24</v>
      </c>
      <c r="Q60" s="6">
        <f>IF(COUNTA('Template 100 students'!E61,'Template 100 students'!D61)=2,('Template 100 students'!$D$55),"")</f>
        <v>22</v>
      </c>
      <c r="R60" s="6">
        <f>IF(COUNTA('Template 100 students'!E61,'Template 100 students'!D61)=2,('Template 100 students'!$E$104),"")</f>
        <v>1.1766605171564554E-2</v>
      </c>
    </row>
    <row r="61" spans="8:18" ht="15.75" x14ac:dyDescent="0.25">
      <c r="I61" s="51" t="s">
        <v>8</v>
      </c>
      <c r="J61" s="50">
        <f>J55</f>
        <v>110</v>
      </c>
      <c r="L61" s="49">
        <v>0.4</v>
      </c>
      <c r="N61" s="17" t="str">
        <f>IF(COUNTA('Template 100 students'!B62)=1,('Template 100 students'!B62),"")</f>
        <v>Student60</v>
      </c>
      <c r="O61" s="6">
        <f>IF(COUNTA('Template 100 students'!E62)=1,('Template 100 students'!E62),"")</f>
        <v>-1.8490379555315652</v>
      </c>
      <c r="P61" s="15">
        <f>IF(COUNTA('Template 100 students'!D62)=1,('Template 100 students'!D62),"")</f>
        <v>28</v>
      </c>
      <c r="Q61" s="6">
        <f>IF(COUNTA('Template 100 students'!E62,'Template 100 students'!D62)=2,('Template 100 students'!$D$55),"")</f>
        <v>22</v>
      </c>
      <c r="R61" s="6">
        <f>IF(COUNTA('Template 100 students'!E62,'Template 100 students'!D62)=2,('Template 100 students'!$E$104),"")</f>
        <v>1.1766605171564554E-2</v>
      </c>
    </row>
    <row r="62" spans="8:18" x14ac:dyDescent="0.25">
      <c r="N62" s="17" t="str">
        <f>IF(COUNTA('Template 100 students'!B63)=1,('Template 100 students'!B63),"")</f>
        <v>Student61</v>
      </c>
      <c r="O62" s="6">
        <f>IF(COUNTA('Template 100 students'!E63)=1,('Template 100 students'!E63),"")</f>
        <v>-0.16809435959377866</v>
      </c>
      <c r="P62" s="15">
        <f>IF(COUNTA('Template 100 students'!D63)=1,('Template 100 students'!D63),"")</f>
        <v>32</v>
      </c>
      <c r="Q62" s="6">
        <f>IF(COUNTA('Template 100 students'!E63,'Template 100 students'!D63)=2,('Template 100 students'!$D$55),"")</f>
        <v>22</v>
      </c>
      <c r="R62" s="6">
        <f>IF(COUNTA('Template 100 students'!E63,'Template 100 students'!D63)=2,('Template 100 students'!$E$104),"")</f>
        <v>1.1766605171564554E-2</v>
      </c>
    </row>
    <row r="63" spans="8:18" x14ac:dyDescent="0.25">
      <c r="H63" t="s">
        <v>132</v>
      </c>
      <c r="J63" s="48">
        <f>COUNT('Template 50 students'!D3:D52)</f>
        <v>11</v>
      </c>
      <c r="N63" s="17" t="str">
        <f>IF(COUNTA('Template 100 students'!B64)=1,('Template 100 students'!B64),"")</f>
        <v>Student62</v>
      </c>
      <c r="O63" s="6">
        <f>IF(COUNTA('Template 100 students'!E64)=1,('Template 100 students'!E64),"")</f>
        <v>1.0085661575626719</v>
      </c>
      <c r="P63" s="15">
        <f>IF(COUNTA('Template 100 students'!D64)=1,('Template 100 students'!D64),"")</f>
        <v>39</v>
      </c>
      <c r="Q63" s="6">
        <f>IF(COUNTA('Template 100 students'!E64,'Template 100 students'!D64)=2,('Template 100 students'!$D$55),"")</f>
        <v>22</v>
      </c>
      <c r="R63" s="6">
        <f>IF(COUNTA('Template 100 students'!E64,'Template 100 students'!D64)=2,('Template 100 students'!$E$104),"")</f>
        <v>1.1766605171564554E-2</v>
      </c>
    </row>
    <row r="64" spans="8:18" x14ac:dyDescent="0.25">
      <c r="J64"/>
      <c r="N64" s="17" t="str">
        <f>IF(COUNTA('Template 100 students'!B65)=1,('Template 100 students'!B65),"")</f>
        <v>Student63</v>
      </c>
      <c r="O64" s="6">
        <f>IF(COUNTA('Template 100 students'!E65)=1,('Template 100 students'!E65),"")</f>
        <v>-2.5214153939066799</v>
      </c>
      <c r="P64" s="15">
        <f>IF(COUNTA('Template 100 students'!D65)=1,('Template 100 students'!D65),"")</f>
        <v>25</v>
      </c>
      <c r="Q64" s="6">
        <f>IF(COUNTA('Template 100 students'!E65,'Template 100 students'!D65)=2,('Template 100 students'!$D$55),"")</f>
        <v>22</v>
      </c>
      <c r="R64" s="6">
        <f>IF(COUNTA('Template 100 students'!E65,'Template 100 students'!D65)=2,('Template 100 students'!$E$104),"")</f>
        <v>1.1766605171564554E-2</v>
      </c>
    </row>
    <row r="65" spans="3:18" x14ac:dyDescent="0.25">
      <c r="J65"/>
      <c r="N65" s="17" t="str">
        <f>IF(COUNTA('Template 100 students'!B66)=1,('Template 100 students'!B66),"")</f>
        <v>Student64</v>
      </c>
      <c r="O65" s="6">
        <f>IF(COUNTA('Template 100 students'!E66)=1,('Template 100 students'!E66),"")</f>
        <v>-1.8490379555315652</v>
      </c>
      <c r="P65" s="15">
        <f>IF(COUNTA('Template 100 students'!D66)=1,('Template 100 students'!D66),"")</f>
        <v>25</v>
      </c>
      <c r="Q65" s="6">
        <f>IF(COUNTA('Template 100 students'!E66,'Template 100 students'!D66)=2,('Template 100 students'!$D$55),"")</f>
        <v>22</v>
      </c>
      <c r="R65" s="6">
        <f>IF(COUNTA('Template 100 students'!E66,'Template 100 students'!D66)=2,('Template 100 students'!$E$104),"")</f>
        <v>1.1766605171564554E-2</v>
      </c>
    </row>
    <row r="66" spans="3:18" x14ac:dyDescent="0.25">
      <c r="J66"/>
      <c r="N66" s="17" t="str">
        <f>IF(COUNTA('Template 100 students'!B67)=1,('Template 100 students'!B67),"")</f>
        <v>Student65</v>
      </c>
      <c r="O66" s="6">
        <f>IF(COUNTA('Template 100 students'!E67)=1,('Template 100 students'!E67),"")</f>
        <v>1.6809435959377865</v>
      </c>
      <c r="P66" s="15">
        <f>IF(COUNTA('Template 100 students'!D67)=1,('Template 100 students'!D67),"")</f>
        <v>30</v>
      </c>
      <c r="Q66" s="6">
        <f>IF(COUNTA('Template 100 students'!E67,'Template 100 students'!D67)=2,('Template 100 students'!$D$55),"")</f>
        <v>22</v>
      </c>
      <c r="R66" s="6">
        <f>IF(COUNTA('Template 100 students'!E67,'Template 100 students'!D67)=2,('Template 100 students'!$E$104),"")</f>
        <v>1.1766605171564554E-2</v>
      </c>
    </row>
    <row r="67" spans="3:18" x14ac:dyDescent="0.25">
      <c r="C67" s="1"/>
      <c r="E67" s="1"/>
      <c r="F67" s="1"/>
      <c r="J67"/>
      <c r="N67" s="17" t="str">
        <f>IF(COUNTA('Template 100 students'!B68)=1,('Template 100 students'!B68),"")</f>
        <v>Student66</v>
      </c>
      <c r="O67" s="6">
        <f>IF(COUNTA('Template 100 students'!E68)=1,('Template 100 students'!E68),"")</f>
        <v>0.33618871918755733</v>
      </c>
      <c r="P67" s="15">
        <f>IF(COUNTA('Template 100 students'!D68)=1,('Template 100 students'!D68),"")</f>
        <v>31</v>
      </c>
      <c r="Q67" s="6">
        <f>IF(COUNTA('Template 100 students'!E68,'Template 100 students'!D68)=2,('Template 100 students'!$D$55),"")</f>
        <v>22</v>
      </c>
      <c r="R67" s="6">
        <f>IF(COUNTA('Template 100 students'!E68,'Template 100 students'!D68)=2,('Template 100 students'!$E$104),"")</f>
        <v>1.1766605171564554E-2</v>
      </c>
    </row>
    <row r="68" spans="3:18" x14ac:dyDescent="0.25">
      <c r="C68" s="1"/>
      <c r="E68" s="1"/>
      <c r="F68" s="1"/>
      <c r="J68"/>
      <c r="N68" s="17" t="str">
        <f>IF(COUNTA('Template 100 students'!B69)=1,('Template 100 students'!B69),"")</f>
        <v>Student67</v>
      </c>
      <c r="O68" s="6">
        <f>IF(COUNTA('Template 100 students'!E69)=1,('Template 100 students'!E69),"")</f>
        <v>0.50428307878133594</v>
      </c>
      <c r="P68" s="15">
        <f>IF(COUNTA('Template 100 students'!D69)=1,('Template 100 students'!D69),"")</f>
        <v>31</v>
      </c>
      <c r="Q68" s="6">
        <f>IF(COUNTA('Template 100 students'!E69,'Template 100 students'!D69)=2,('Template 100 students'!$D$55),"")</f>
        <v>22</v>
      </c>
      <c r="R68" s="6">
        <f>IF(COUNTA('Template 100 students'!E69,'Template 100 students'!D69)=2,('Template 100 students'!$E$104),"")</f>
        <v>1.1766605171564554E-2</v>
      </c>
    </row>
    <row r="69" spans="3:18" x14ac:dyDescent="0.25">
      <c r="C69" s="1"/>
      <c r="E69" s="1"/>
      <c r="F69" s="1"/>
      <c r="J69"/>
      <c r="L69" s="2"/>
      <c r="N69" s="17" t="str">
        <f>IF(COUNTA('Template 100 students'!B70)=1,('Template 100 students'!B70),"")</f>
        <v>Student68</v>
      </c>
      <c r="O69" s="6">
        <f>IF(COUNTA('Template 100 students'!E70)=1,('Template 100 students'!E70),"")</f>
        <v>-1.1766605171564506</v>
      </c>
      <c r="P69" s="15">
        <f>IF(COUNTA('Template 100 students'!D70)=1,('Template 100 students'!D70),"")</f>
        <v>31</v>
      </c>
      <c r="Q69" s="6">
        <f>IF(COUNTA('Template 100 students'!E70,'Template 100 students'!D70)=2,('Template 100 students'!$D$55),"")</f>
        <v>22</v>
      </c>
      <c r="R69" s="6">
        <f>IF(COUNTA('Template 100 students'!E70,'Template 100 students'!D70)=2,('Template 100 students'!$E$104),"")</f>
        <v>1.1766605171564554E-2</v>
      </c>
    </row>
    <row r="70" spans="3:18" x14ac:dyDescent="0.25">
      <c r="C70" s="1"/>
      <c r="E70" s="1"/>
      <c r="F70" s="1"/>
      <c r="J70"/>
      <c r="L70" s="2"/>
      <c r="N70" s="17" t="str">
        <f>IF(COUNTA('Template 100 students'!B71)=1,('Template 100 students'!B71),"")</f>
        <v>Student69</v>
      </c>
      <c r="O70" s="6">
        <f>IF(COUNTA('Template 100 students'!E71)=1,('Template 100 students'!E71),"")</f>
        <v>-1.1766605171564506</v>
      </c>
      <c r="P70" s="15">
        <f>IF(COUNTA('Template 100 students'!D71)=1,('Template 100 students'!D71),"")</f>
        <v>30</v>
      </c>
      <c r="Q70" s="6">
        <f>IF(COUNTA('Template 100 students'!E71,'Template 100 students'!D71)=2,('Template 100 students'!$D$55),"")</f>
        <v>22</v>
      </c>
      <c r="R70" s="6">
        <f>IF(COUNTA('Template 100 students'!E71,'Template 100 students'!D71)=2,('Template 100 students'!$E$104),"")</f>
        <v>1.1766605171564554E-2</v>
      </c>
    </row>
    <row r="71" spans="3:18" x14ac:dyDescent="0.25">
      <c r="C71" s="1"/>
      <c r="E71" s="1"/>
      <c r="F71" s="1"/>
      <c r="J71"/>
      <c r="N71" s="17" t="str">
        <f>IF(COUNTA('Template 100 students'!B72)=1,('Template 100 students'!B72),"")</f>
        <v>Student70</v>
      </c>
      <c r="O71" s="6">
        <f>IF(COUNTA('Template 100 students'!E72)=1,('Template 100 students'!E72),"")</f>
        <v>1.512849236344008</v>
      </c>
      <c r="P71" s="15">
        <f>IF(COUNTA('Template 100 students'!D72)=1,('Template 100 students'!D72),"")</f>
        <v>35</v>
      </c>
      <c r="Q71" s="6">
        <f>IF(COUNTA('Template 100 students'!E72,'Template 100 students'!D72)=2,('Template 100 students'!$D$55),"")</f>
        <v>22</v>
      </c>
      <c r="R71" s="6">
        <f>IF(COUNTA('Template 100 students'!E72,'Template 100 students'!D72)=2,('Template 100 students'!$E$104),"")</f>
        <v>1.1766605171564554E-2</v>
      </c>
    </row>
    <row r="72" spans="3:18" x14ac:dyDescent="0.25">
      <c r="C72" s="1"/>
      <c r="E72" s="1"/>
      <c r="F72" s="1"/>
      <c r="N72" s="17" t="str">
        <f>IF(COUNTA('Template 100 students'!B73)=1,('Template 100 students'!B73),"")</f>
        <v>Student71</v>
      </c>
      <c r="O72" s="6">
        <f>IF(COUNTA('Template 100 students'!E73)=1,('Template 100 students'!E73),"")</f>
        <v>2.1852266747191225</v>
      </c>
      <c r="P72" s="15">
        <f>IF(COUNTA('Template 100 students'!D73)=1,('Template 100 students'!D73),"")</f>
        <v>34</v>
      </c>
      <c r="Q72" s="6">
        <f>IF(COUNTA('Template 100 students'!E73,'Template 100 students'!D73)=2,('Template 100 students'!$D$55),"")</f>
        <v>22</v>
      </c>
      <c r="R72" s="6">
        <f>IF(COUNTA('Template 100 students'!E73,'Template 100 students'!D73)=2,('Template 100 students'!$E$104),"")</f>
        <v>1.1766605171564554E-2</v>
      </c>
    </row>
    <row r="73" spans="3:18" x14ac:dyDescent="0.25">
      <c r="C73" s="1"/>
      <c r="E73" s="1"/>
      <c r="F73" s="1"/>
      <c r="N73" s="17" t="str">
        <f>IF(COUNTA('Template 100 students'!B74)=1,('Template 100 students'!B74),"")</f>
        <v>Student72</v>
      </c>
      <c r="O73" s="6">
        <f>IF(COUNTA('Template 100 students'!E74)=1,('Template 100 students'!E74),"")</f>
        <v>-1.8490379555315652</v>
      </c>
      <c r="P73" s="15">
        <f>IF(COUNTA('Template 100 students'!D74)=1,('Template 100 students'!D74),"")</f>
        <v>28</v>
      </c>
      <c r="Q73" s="6">
        <f>IF(COUNTA('Template 100 students'!E74,'Template 100 students'!D74)=2,('Template 100 students'!$D$55),"")</f>
        <v>22</v>
      </c>
      <c r="R73" s="6">
        <f>IF(COUNTA('Template 100 students'!E74,'Template 100 students'!D74)=2,('Template 100 students'!$E$104),"")</f>
        <v>1.1766605171564554E-2</v>
      </c>
    </row>
    <row r="74" spans="3:18" x14ac:dyDescent="0.25">
      <c r="C74" s="1"/>
      <c r="E74" s="1"/>
      <c r="F74" s="1"/>
      <c r="N74" s="17" t="str">
        <f>IF(COUNTA('Template 100 students'!B75)=1,('Template 100 students'!B75),"")</f>
        <v>Student73</v>
      </c>
      <c r="O74" s="6">
        <f>IF(COUNTA('Template 100 students'!E75)=1,('Template 100 students'!E75),"")</f>
        <v>1.512849236344008</v>
      </c>
      <c r="P74" s="15">
        <f>IF(COUNTA('Template 100 students'!D75)=1,('Template 100 students'!D75),"")</f>
        <v>31</v>
      </c>
      <c r="Q74" s="6">
        <f>IF(COUNTA('Template 100 students'!E75,'Template 100 students'!D75)=2,('Template 100 students'!$D$55),"")</f>
        <v>22</v>
      </c>
      <c r="R74" s="6">
        <f>IF(COUNTA('Template 100 students'!E75,'Template 100 students'!D75)=2,('Template 100 students'!$E$104),"")</f>
        <v>1.1766605171564554E-2</v>
      </c>
    </row>
    <row r="75" spans="3:18" x14ac:dyDescent="0.25">
      <c r="C75" s="1"/>
      <c r="E75" s="1"/>
      <c r="F75" s="1"/>
      <c r="N75" s="17" t="str">
        <f>IF(COUNTA('Template 100 students'!B76)=1,('Template 100 students'!B76),"")</f>
        <v>Student74</v>
      </c>
      <c r="O75" s="6">
        <f>IF(COUNTA('Template 100 students'!E76)=1,('Template 100 students'!E76),"")</f>
        <v>1.6809435959377865</v>
      </c>
      <c r="P75" s="15">
        <f>IF(COUNTA('Template 100 students'!D76)=1,('Template 100 students'!D76),"")</f>
        <v>36</v>
      </c>
      <c r="Q75" s="6">
        <f>IF(COUNTA('Template 100 students'!E76,'Template 100 students'!D76)=2,('Template 100 students'!$D$55),"")</f>
        <v>22</v>
      </c>
      <c r="R75" s="6">
        <f>IF(COUNTA('Template 100 students'!E76,'Template 100 students'!D76)=2,('Template 100 students'!$E$104),"")</f>
        <v>1.1766605171564554E-2</v>
      </c>
    </row>
    <row r="76" spans="3:18" x14ac:dyDescent="0.25">
      <c r="C76" s="1"/>
      <c r="E76" s="1"/>
      <c r="F76" s="1"/>
      <c r="N76" s="17" t="str">
        <f>IF(COUNTA('Template 100 students'!B77)=1,('Template 100 students'!B77),"")</f>
        <v>Student75</v>
      </c>
      <c r="O76" s="6">
        <f>IF(COUNTA('Template 100 students'!E77)=1,('Template 100 students'!E77),"")</f>
        <v>1.0085661575626719</v>
      </c>
      <c r="P76" s="15">
        <f>IF(COUNTA('Template 100 students'!D77)=1,('Template 100 students'!D77),"")</f>
        <v>29</v>
      </c>
      <c r="Q76" s="6">
        <f>IF(COUNTA('Template 100 students'!E77,'Template 100 students'!D77)=2,('Template 100 students'!$D$55),"")</f>
        <v>22</v>
      </c>
      <c r="R76" s="6">
        <f>IF(COUNTA('Template 100 students'!E77,'Template 100 students'!D77)=2,('Template 100 students'!$E$104),"")</f>
        <v>1.1766605171564554E-2</v>
      </c>
    </row>
    <row r="77" spans="3:18" x14ac:dyDescent="0.25">
      <c r="C77" s="1"/>
      <c r="E77" s="1"/>
      <c r="F77" s="1"/>
      <c r="N77" s="17" t="str">
        <f>IF(COUNTA('Template 100 students'!B78)=1,('Template 100 students'!B78),"")</f>
        <v>Student76</v>
      </c>
      <c r="O77" s="6">
        <f>IF(COUNTA('Template 100 students'!E78)=1,('Template 100 students'!E78),"")</f>
        <v>0.84047179796889326</v>
      </c>
      <c r="P77" s="15">
        <f>IF(COUNTA('Template 100 students'!D78)=1,('Template 100 students'!D78),"")</f>
        <v>36</v>
      </c>
      <c r="Q77" s="6">
        <f>IF(COUNTA('Template 100 students'!E78,'Template 100 students'!D78)=2,('Template 100 students'!$D$55),"")</f>
        <v>22</v>
      </c>
      <c r="R77" s="6">
        <f>IF(COUNTA('Template 100 students'!E78,'Template 100 students'!D78)=2,('Template 100 students'!$E$104),"")</f>
        <v>1.1766605171564554E-2</v>
      </c>
    </row>
    <row r="78" spans="3:18" x14ac:dyDescent="0.25">
      <c r="C78" s="1"/>
      <c r="E78" s="1"/>
      <c r="F78" s="1"/>
      <c r="N78" s="17" t="str">
        <f>IF(COUNTA('Template 100 students'!B79)=1,('Template 100 students'!B79),"")</f>
        <v>Student77</v>
      </c>
      <c r="O78" s="6">
        <f>IF(COUNTA('Template 100 students'!E79)=1,('Template 100 students'!E79),"")</f>
        <v>2.0171323151253437</v>
      </c>
      <c r="P78" s="15">
        <f>IF(COUNTA('Template 100 students'!D79)=1,('Template 100 students'!D79),"")</f>
        <v>32</v>
      </c>
      <c r="Q78" s="6">
        <f>IF(COUNTA('Template 100 students'!E79,'Template 100 students'!D79)=2,('Template 100 students'!$D$55),"")</f>
        <v>22</v>
      </c>
      <c r="R78" s="6">
        <f>IF(COUNTA('Template 100 students'!E79,'Template 100 students'!D79)=2,('Template 100 students'!$E$104),"")</f>
        <v>1.1766605171564554E-2</v>
      </c>
    </row>
    <row r="79" spans="3:18" x14ac:dyDescent="0.25">
      <c r="C79" s="1"/>
      <c r="E79" s="1"/>
      <c r="F79" s="1"/>
      <c r="N79" s="17" t="str">
        <f>IF(COUNTA('Template 100 students'!B80)=1,('Template 100 students'!B80),"")</f>
        <v>Student78</v>
      </c>
      <c r="O79" s="6">
        <f>IF(COUNTA('Template 100 students'!E80)=1,('Template 100 students'!E80),"")</f>
        <v>1.3447548767502293</v>
      </c>
      <c r="P79" s="15">
        <f>IF(COUNTA('Template 100 students'!D80)=1,('Template 100 students'!D80),"")</f>
        <v>40</v>
      </c>
      <c r="Q79" s="6">
        <f>IF(COUNTA('Template 100 students'!E80,'Template 100 students'!D80)=2,('Template 100 students'!$D$55),"")</f>
        <v>22</v>
      </c>
      <c r="R79" s="6">
        <f>IF(COUNTA('Template 100 students'!E80,'Template 100 students'!D80)=2,('Template 100 students'!$E$104),"")</f>
        <v>1.1766605171564554E-2</v>
      </c>
    </row>
    <row r="80" spans="3:18" x14ac:dyDescent="0.25">
      <c r="C80" s="1"/>
      <c r="E80" s="1"/>
      <c r="F80" s="1"/>
      <c r="N80" s="17" t="str">
        <f>IF(COUNTA('Template 100 students'!B81)=1,('Template 100 students'!B81),"")</f>
        <v>Student79</v>
      </c>
      <c r="O80" s="6">
        <f>IF(COUNTA('Template 100 students'!E81)=1,('Template 100 students'!E81),"")</f>
        <v>0</v>
      </c>
      <c r="P80" s="15">
        <f>IF(COUNTA('Template 100 students'!D81)=1,('Template 100 students'!D81),"")</f>
        <v>38</v>
      </c>
      <c r="Q80" s="6">
        <f>IF(COUNTA('Template 100 students'!E81,'Template 100 students'!D81)=2,('Template 100 students'!$D$55),"")</f>
        <v>22</v>
      </c>
      <c r="R80" s="6">
        <f>IF(COUNTA('Template 100 students'!E81,'Template 100 students'!D81)=2,('Template 100 students'!$E$104),"")</f>
        <v>1.1766605171564554E-2</v>
      </c>
    </row>
    <row r="81" spans="3:18" x14ac:dyDescent="0.25">
      <c r="C81" s="1"/>
      <c r="E81" s="1"/>
      <c r="F81" s="1"/>
      <c r="N81" s="17" t="str">
        <f>IF(COUNTA('Template 100 students'!B82)=1,('Template 100 students'!B82),"")</f>
        <v>Student80</v>
      </c>
      <c r="O81" s="6">
        <f>IF(COUNTA('Template 100 students'!E82)=1,('Template 100 students'!E82),"")</f>
        <v>2.1852266747191225</v>
      </c>
      <c r="P81" s="15">
        <f>IF(COUNTA('Template 100 students'!D82)=1,('Template 100 students'!D82),"")</f>
        <v>40</v>
      </c>
      <c r="Q81" s="6">
        <f>IF(COUNTA('Template 100 students'!E82,'Template 100 students'!D82)=2,('Template 100 students'!$D$55),"")</f>
        <v>22</v>
      </c>
      <c r="R81" s="6">
        <f>IF(COUNTA('Template 100 students'!E82,'Template 100 students'!D82)=2,('Template 100 students'!$E$104),"")</f>
        <v>1.1766605171564554E-2</v>
      </c>
    </row>
    <row r="82" spans="3:18" x14ac:dyDescent="0.25">
      <c r="C82" s="1"/>
      <c r="E82" s="1"/>
      <c r="F82" s="1"/>
      <c r="N82" s="17" t="str">
        <f>IF(COUNTA('Template 100 students'!B83)=1,('Template 100 students'!B83),"")</f>
        <v>Student81</v>
      </c>
      <c r="O82" s="6">
        <f>IF(COUNTA('Template 100 students'!E83)=1,('Template 100 students'!E83),"")</f>
        <v>-0.84047179796889326</v>
      </c>
      <c r="P82" s="15">
        <f>IF(COUNTA('Template 100 students'!D83)=1,('Template 100 students'!D83),"")</f>
        <v>26</v>
      </c>
      <c r="Q82" s="6">
        <f>IF(COUNTA('Template 100 students'!E83,'Template 100 students'!D83)=2,('Template 100 students'!$D$55),"")</f>
        <v>22</v>
      </c>
      <c r="R82" s="6">
        <f>IF(COUNTA('Template 100 students'!E83,'Template 100 students'!D83)=2,('Template 100 students'!$E$104),"")</f>
        <v>1.1766605171564554E-2</v>
      </c>
    </row>
    <row r="83" spans="3:18" x14ac:dyDescent="0.25">
      <c r="C83" s="1"/>
      <c r="E83" s="1"/>
      <c r="F83" s="1"/>
      <c r="N83" s="17" t="str">
        <f>IF(COUNTA('Template 100 students'!B84)=1,('Template 100 students'!B84),"")</f>
        <v>Student82</v>
      </c>
      <c r="O83" s="6">
        <f>IF(COUNTA('Template 100 students'!E84)=1,('Template 100 students'!E84),"")</f>
        <v>-0.33618871918755733</v>
      </c>
      <c r="P83" s="15">
        <f>IF(COUNTA('Template 100 students'!D84)=1,('Template 100 students'!D84),"")</f>
        <v>28</v>
      </c>
      <c r="Q83" s="6">
        <f>IF(COUNTA('Template 100 students'!E84,'Template 100 students'!D84)=2,('Template 100 students'!$D$55),"")</f>
        <v>22</v>
      </c>
      <c r="R83" s="6">
        <f>IF(COUNTA('Template 100 students'!E84,'Template 100 students'!D84)=2,('Template 100 students'!$E$104),"")</f>
        <v>1.1766605171564554E-2</v>
      </c>
    </row>
    <row r="84" spans="3:18" x14ac:dyDescent="0.25">
      <c r="C84" s="1"/>
      <c r="E84" s="1"/>
      <c r="F84" s="1"/>
      <c r="N84" s="17" t="str">
        <f>IF(COUNTA('Template 100 students'!B85)=1,('Template 100 students'!B85),"")</f>
        <v>Student83</v>
      </c>
      <c r="O84" s="6">
        <f>IF(COUNTA('Template 100 students'!E85)=1,('Template 100 students'!E85),"")</f>
        <v>1.6809435959377865</v>
      </c>
      <c r="P84" s="15">
        <f>IF(COUNTA('Template 100 students'!D85)=1,('Template 100 students'!D85),"")</f>
        <v>37</v>
      </c>
      <c r="Q84" s="6">
        <f>IF(COUNTA('Template 100 students'!E85,'Template 100 students'!D85)=2,('Template 100 students'!$D$55),"")</f>
        <v>22</v>
      </c>
      <c r="R84" s="6">
        <f>IF(COUNTA('Template 100 students'!E85,'Template 100 students'!D85)=2,('Template 100 students'!$E$104),"")</f>
        <v>1.1766605171564554E-2</v>
      </c>
    </row>
    <row r="85" spans="3:18" x14ac:dyDescent="0.25">
      <c r="C85" s="1"/>
      <c r="E85" s="1"/>
      <c r="F85" s="1"/>
      <c r="N85" s="17" t="str">
        <f>IF(COUNTA('Template 100 students'!B86)=1,('Template 100 students'!B86),"")</f>
        <v>Student84</v>
      </c>
      <c r="O85" s="6">
        <f>IF(COUNTA('Template 100 students'!E86)=1,('Template 100 students'!E86),"")</f>
        <v>-0.16809435959377866</v>
      </c>
      <c r="P85" s="15">
        <f>IF(COUNTA('Template 100 students'!D86)=1,('Template 100 students'!D86),"")</f>
        <v>30</v>
      </c>
      <c r="Q85" s="6">
        <f>IF(COUNTA('Template 100 students'!E86,'Template 100 students'!D86)=2,('Template 100 students'!$D$55),"")</f>
        <v>22</v>
      </c>
      <c r="R85" s="6">
        <f>IF(COUNTA('Template 100 students'!E86,'Template 100 students'!D86)=2,('Template 100 students'!$E$104),"")</f>
        <v>1.1766605171564554E-2</v>
      </c>
    </row>
    <row r="86" spans="3:18" x14ac:dyDescent="0.25">
      <c r="C86" s="1"/>
      <c r="E86" s="1"/>
      <c r="F86" s="1"/>
      <c r="N86" s="17" t="str">
        <f>IF(COUNTA('Template 100 students'!B87)=1,('Template 100 students'!B87),"")</f>
        <v>Student85</v>
      </c>
      <c r="O86" s="6">
        <f>IF(COUNTA('Template 100 students'!E87)=1,('Template 100 students'!E87),"")</f>
        <v>2.1852266747191225</v>
      </c>
      <c r="P86" s="15">
        <f>IF(COUNTA('Template 100 students'!D87)=1,('Template 100 students'!D87),"")</f>
        <v>37</v>
      </c>
      <c r="Q86" s="6">
        <f>IF(COUNTA('Template 100 students'!E87,'Template 100 students'!D87)=2,('Template 100 students'!$D$55),"")</f>
        <v>22</v>
      </c>
      <c r="R86" s="6">
        <f>IF(COUNTA('Template 100 students'!E87,'Template 100 students'!D87)=2,('Template 100 students'!$E$104),"")</f>
        <v>1.1766605171564554E-2</v>
      </c>
    </row>
    <row r="87" spans="3:18" x14ac:dyDescent="0.25">
      <c r="C87" s="1"/>
      <c r="E87" s="1"/>
      <c r="F87" s="1"/>
      <c r="N87" s="17" t="str">
        <f>IF(COUNTA('Template 100 students'!B88)=1,('Template 100 students'!B88),"")</f>
        <v>Student86</v>
      </c>
      <c r="O87" s="6">
        <f>IF(COUNTA('Template 100 students'!E88)=1,('Template 100 students'!E88),"")</f>
        <v>0</v>
      </c>
      <c r="P87" s="15">
        <f>IF(COUNTA('Template 100 students'!D88)=1,('Template 100 students'!D88),"")</f>
        <v>21</v>
      </c>
      <c r="Q87" s="6">
        <f>IF(COUNTA('Template 100 students'!E88,'Template 100 students'!D88)=2,('Template 100 students'!$D$55),"")</f>
        <v>22</v>
      </c>
      <c r="R87" s="6">
        <f>IF(COUNTA('Template 100 students'!E88,'Template 100 students'!D88)=2,('Template 100 students'!$E$104),"")</f>
        <v>1.1766605171564554E-2</v>
      </c>
    </row>
    <row r="88" spans="3:18" x14ac:dyDescent="0.25">
      <c r="C88" s="1"/>
      <c r="E88" s="1"/>
      <c r="F88" s="1"/>
      <c r="N88" s="17" t="str">
        <f>IF(COUNTA('Template 100 students'!B89)=1,('Template 100 students'!B89),"")</f>
        <v>Student87</v>
      </c>
      <c r="O88" s="6">
        <f>IF(COUNTA('Template 100 students'!E89)=1,('Template 100 students'!E89),"")</f>
        <v>0</v>
      </c>
      <c r="P88" s="15">
        <f>IF(COUNTA('Template 100 students'!D89)=1,('Template 100 students'!D89),"")</f>
        <v>22</v>
      </c>
      <c r="Q88" s="6">
        <f>IF(COUNTA('Template 100 students'!E89,'Template 100 students'!D89)=2,('Template 100 students'!$D$55),"")</f>
        <v>22</v>
      </c>
      <c r="R88" s="6">
        <f>IF(COUNTA('Template 100 students'!E89,'Template 100 students'!D89)=2,('Template 100 students'!$E$104),"")</f>
        <v>1.1766605171564554E-2</v>
      </c>
    </row>
    <row r="89" spans="3:18" x14ac:dyDescent="0.25">
      <c r="C89" s="1"/>
      <c r="E89" s="1"/>
      <c r="F89" s="1"/>
      <c r="N89" s="17" t="str">
        <f>IF(COUNTA('Template 100 students'!B90)=1,('Template 100 students'!B90),"")</f>
        <v>Student88</v>
      </c>
      <c r="O89" s="6">
        <f>IF(COUNTA('Template 100 students'!E90)=1,('Template 100 students'!E90),"")</f>
        <v>-1.6809435959377865</v>
      </c>
      <c r="P89" s="15">
        <f>IF(COUNTA('Template 100 students'!D90)=1,('Template 100 students'!D90),"")</f>
        <v>30</v>
      </c>
      <c r="Q89" s="6">
        <f>IF(COUNTA('Template 100 students'!E90,'Template 100 students'!D90)=2,('Template 100 students'!$D$55),"")</f>
        <v>22</v>
      </c>
      <c r="R89" s="6">
        <f>IF(COUNTA('Template 100 students'!E90,'Template 100 students'!D90)=2,('Template 100 students'!$E$104),"")</f>
        <v>1.1766605171564554E-2</v>
      </c>
    </row>
    <row r="90" spans="3:18" x14ac:dyDescent="0.25">
      <c r="C90" s="1"/>
      <c r="E90" s="1"/>
      <c r="F90" s="1"/>
      <c r="N90" s="17" t="str">
        <f>IF(COUNTA('Template 100 students'!B91)=1,('Template 100 students'!B91),"")</f>
        <v>Student89</v>
      </c>
      <c r="O90" s="6">
        <f>IF(COUNTA('Template 100 students'!E91)=1,('Template 100 students'!E91),"")</f>
        <v>-0.16809435959377866</v>
      </c>
      <c r="P90" s="15">
        <f>IF(COUNTA('Template 100 students'!D91)=1,('Template 100 students'!D91),"")</f>
        <v>39</v>
      </c>
      <c r="Q90" s="6">
        <f>IF(COUNTA('Template 100 students'!E91,'Template 100 students'!D91)=2,('Template 100 students'!$D$55),"")</f>
        <v>22</v>
      </c>
      <c r="R90" s="6">
        <f>IF(COUNTA('Template 100 students'!E91,'Template 100 students'!D91)=2,('Template 100 students'!$E$104),"")</f>
        <v>1.1766605171564554E-2</v>
      </c>
    </row>
    <row r="91" spans="3:18" x14ac:dyDescent="0.25">
      <c r="C91" s="1"/>
      <c r="E91" s="1"/>
      <c r="F91" s="1"/>
      <c r="N91" s="17" t="str">
        <f>IF(COUNTA('Template 100 students'!B92)=1,('Template 100 students'!B92),"")</f>
        <v>Student90</v>
      </c>
      <c r="O91" s="6">
        <f>IF(COUNTA('Template 100 students'!E92)=1,('Template 100 students'!E92),"")</f>
        <v>0.50428307878133594</v>
      </c>
      <c r="P91" s="15">
        <f>IF(COUNTA('Template 100 students'!D92)=1,('Template 100 students'!D92),"")</f>
        <v>32</v>
      </c>
      <c r="Q91" s="6">
        <f>IF(COUNTA('Template 100 students'!E92,'Template 100 students'!D92)=2,('Template 100 students'!$D$55),"")</f>
        <v>22</v>
      </c>
      <c r="R91" s="6">
        <f>IF(COUNTA('Template 100 students'!E92,'Template 100 students'!D92)=2,('Template 100 students'!$E$104),"")</f>
        <v>1.1766605171564554E-2</v>
      </c>
    </row>
    <row r="92" spans="3:18" x14ac:dyDescent="0.25">
      <c r="C92" s="1"/>
      <c r="N92" s="17" t="str">
        <f>IF(COUNTA('Template 100 students'!B93)=1,('Template 100 students'!B93),"")</f>
        <v>Student91</v>
      </c>
      <c r="O92" s="6">
        <f>IF(COUNTA('Template 100 students'!E93)=1,('Template 100 students'!E93),"")</f>
        <v>-0.33618871918755733</v>
      </c>
      <c r="P92" s="15">
        <f>IF(COUNTA('Template 100 students'!D93)=1,('Template 100 students'!D93),"")</f>
        <v>32</v>
      </c>
      <c r="Q92" s="6">
        <f>IF(COUNTA('Template 100 students'!E93,'Template 100 students'!D93)=2,('Template 100 students'!$D$55),"")</f>
        <v>22</v>
      </c>
      <c r="R92" s="6">
        <f>IF(COUNTA('Template 100 students'!E93,'Template 100 students'!D93)=2,('Template 100 students'!$E$104),"")</f>
        <v>1.1766605171564554E-2</v>
      </c>
    </row>
    <row r="93" spans="3:18" x14ac:dyDescent="0.25">
      <c r="C93" s="1"/>
      <c r="N93" s="17" t="str">
        <f>IF(COUNTA('Template 100 students'!B94)=1,('Template 100 students'!B94),"")</f>
        <v>Student92</v>
      </c>
      <c r="O93" s="6">
        <f>IF(COUNTA('Template 100 students'!E94)=1,('Template 100 students'!E94),"")</f>
        <v>0.67237743837511466</v>
      </c>
      <c r="P93" s="15">
        <f>IF(COUNTA('Template 100 students'!D94)=1,('Template 100 students'!D94),"")</f>
        <v>26</v>
      </c>
      <c r="Q93" s="6">
        <f>IF(COUNTA('Template 100 students'!E94,'Template 100 students'!D94)=2,('Template 100 students'!$D$55),"")</f>
        <v>22</v>
      </c>
      <c r="R93" s="6">
        <f>IF(COUNTA('Template 100 students'!E94,'Template 100 students'!D94)=2,('Template 100 students'!$E$104),"")</f>
        <v>1.1766605171564554E-2</v>
      </c>
    </row>
    <row r="94" spans="3:18" x14ac:dyDescent="0.25">
      <c r="C94" s="1"/>
      <c r="N94" s="17" t="str">
        <f>IF(COUNTA('Template 100 students'!B95)=1,('Template 100 students'!B95),"")</f>
        <v>Student93</v>
      </c>
      <c r="O94" s="6">
        <f>IF(COUNTA('Template 100 students'!E95)=1,('Template 100 students'!E95),"")</f>
        <v>0.67237743837511466</v>
      </c>
      <c r="P94" s="15">
        <f>IF(COUNTA('Template 100 students'!D95)=1,('Template 100 students'!D95),"")</f>
        <v>36</v>
      </c>
      <c r="Q94" s="6">
        <f>IF(COUNTA('Template 100 students'!E95,'Template 100 students'!D95)=2,('Template 100 students'!$D$55),"")</f>
        <v>22</v>
      </c>
      <c r="R94" s="6">
        <f>IF(COUNTA('Template 100 students'!E95,'Template 100 students'!D95)=2,('Template 100 students'!$E$104),"")</f>
        <v>1.1766605171564554E-2</v>
      </c>
    </row>
    <row r="95" spans="3:18" x14ac:dyDescent="0.25">
      <c r="C95" s="1"/>
      <c r="N95" s="17" t="str">
        <f>IF(COUNTA('Template 100 students'!B96)=1,('Template 100 students'!B96),"")</f>
        <v>Student94</v>
      </c>
      <c r="O95" s="6">
        <f>IF(COUNTA('Template 100 students'!E96)=1,('Template 100 students'!E96),"")</f>
        <v>2.6895097535004586</v>
      </c>
      <c r="P95" s="15">
        <f>IF(COUNTA('Template 100 students'!D96)=1,('Template 100 students'!D96),"")</f>
        <v>37</v>
      </c>
      <c r="Q95" s="6">
        <f>IF(COUNTA('Template 100 students'!E96,'Template 100 students'!D96)=2,('Template 100 students'!$D$55),"")</f>
        <v>22</v>
      </c>
      <c r="R95" s="6">
        <f>IF(COUNTA('Template 100 students'!E96,'Template 100 students'!D96)=2,('Template 100 students'!$E$104),"")</f>
        <v>1.1766605171564554E-2</v>
      </c>
    </row>
    <row r="96" spans="3:18" x14ac:dyDescent="0.25">
      <c r="N96" s="17" t="str">
        <f>IF(COUNTA('Template 100 students'!B97)=1,('Template 100 students'!B97),"")</f>
        <v>Student95</v>
      </c>
      <c r="O96" s="6">
        <f>IF(COUNTA('Template 100 students'!E97)=1,('Template 100 students'!E97),"")</f>
        <v>-0.16809435959377866</v>
      </c>
      <c r="P96" s="15">
        <f>IF(COUNTA('Template 100 students'!D97)=1,('Template 100 students'!D97),"")</f>
        <v>20</v>
      </c>
      <c r="Q96" s="6">
        <f>IF(COUNTA('Template 100 students'!E97,'Template 100 students'!D97)=2,('Template 100 students'!$D$55),"")</f>
        <v>22</v>
      </c>
      <c r="R96" s="6">
        <f>IF(COUNTA('Template 100 students'!E97,'Template 100 students'!D97)=2,('Template 100 students'!$E$104),"")</f>
        <v>1.1766605171564554E-2</v>
      </c>
    </row>
    <row r="97" spans="14:18" x14ac:dyDescent="0.25">
      <c r="N97" s="17" t="str">
        <f>IF(COUNTA('Template 100 students'!B98)=1,('Template 100 students'!B98),"")</f>
        <v>Student96</v>
      </c>
      <c r="O97" s="6">
        <f>IF(COUNTA('Template 100 students'!E98)=1,('Template 100 students'!E98),"")</f>
        <v>-1.1766605171564506</v>
      </c>
      <c r="P97" s="15">
        <f>IF(COUNTA('Template 100 students'!D98)=1,('Template 100 students'!D98),"")</f>
        <v>22</v>
      </c>
      <c r="Q97" s="6">
        <f>IF(COUNTA('Template 100 students'!E98,'Template 100 students'!D98)=2,('Template 100 students'!$D$55),"")</f>
        <v>22</v>
      </c>
      <c r="R97" s="6">
        <f>IF(COUNTA('Template 100 students'!E98,'Template 100 students'!D98)=2,('Template 100 students'!$E$104),"")</f>
        <v>1.1766605171564554E-2</v>
      </c>
    </row>
    <row r="98" spans="14:18" x14ac:dyDescent="0.25">
      <c r="N98" s="17" t="str">
        <f>IF(COUNTA('Template 100 students'!B99)=1,('Template 100 students'!B99),"")</f>
        <v>Student97</v>
      </c>
      <c r="O98" s="6">
        <f>IF(COUNTA('Template 100 students'!E99)=1,('Template 100 students'!E99),"")</f>
        <v>1.512849236344008</v>
      </c>
      <c r="P98" s="15">
        <f>IF(COUNTA('Template 100 students'!D99)=1,('Template 100 students'!D99),"")</f>
        <v>37</v>
      </c>
      <c r="Q98" s="6">
        <f>IF(COUNTA('Template 100 students'!E99,'Template 100 students'!D99)=2,('Template 100 students'!$D$55),"")</f>
        <v>22</v>
      </c>
      <c r="R98" s="6">
        <f>IF(COUNTA('Template 100 students'!E99,'Template 100 students'!D99)=2,('Template 100 students'!$E$104),"")</f>
        <v>1.1766605171564554E-2</v>
      </c>
    </row>
    <row r="99" spans="14:18" x14ac:dyDescent="0.25">
      <c r="N99" s="17" t="str">
        <f>IF(COUNTA('Template 100 students'!B100)=1,('Template 100 students'!B100),"")</f>
        <v>Student98</v>
      </c>
      <c r="O99" s="6">
        <f>IF(COUNTA('Template 100 students'!E100)=1,('Template 100 students'!E100),"")</f>
        <v>-2.3533210343129012</v>
      </c>
      <c r="P99" s="15">
        <f>IF(COUNTA('Template 100 students'!D100)=1,('Template 100 students'!D100),"")</f>
        <v>22</v>
      </c>
      <c r="Q99" s="6">
        <f>IF(COUNTA('Template 100 students'!E100,'Template 100 students'!D100)=2,('Template 100 students'!$D$55),"")</f>
        <v>22</v>
      </c>
      <c r="R99" s="6">
        <f>IF(COUNTA('Template 100 students'!E100,'Template 100 students'!D100)=2,('Template 100 students'!$E$104),"")</f>
        <v>1.1766605171564554E-2</v>
      </c>
    </row>
    <row r="100" spans="14:18" x14ac:dyDescent="0.25">
      <c r="N100" s="17" t="str">
        <f>IF(COUNTA('Template 100 students'!B101)=1,('Template 100 students'!B101),"")</f>
        <v>Student99</v>
      </c>
      <c r="O100" s="6">
        <f>IF(COUNTA('Template 100 students'!E101)=1,('Template 100 students'!E101),"")</f>
        <v>0.84047179796889326</v>
      </c>
      <c r="P100" s="15">
        <f>IF(COUNTA('Template 100 students'!D101)=1,('Template 100 students'!D101),"")</f>
        <v>37</v>
      </c>
      <c r="Q100" s="6">
        <f>IF(COUNTA('Template 100 students'!E101,'Template 100 students'!D101)=2,('Template 100 students'!$D$55),"")</f>
        <v>22</v>
      </c>
      <c r="R100" s="6">
        <f>IF(COUNTA('Template 100 students'!E101,'Template 100 students'!D101)=2,('Template 100 students'!$E$104),"")</f>
        <v>1.1766605171564554E-2</v>
      </c>
    </row>
    <row r="101" spans="14:18" x14ac:dyDescent="0.25">
      <c r="N101" s="17" t="str">
        <f>IF(COUNTA('Template 100 students'!B102)=1,('Template 100 students'!B102),"")</f>
        <v>Student100</v>
      </c>
      <c r="O101" s="6">
        <f>IF(COUNTA('Template 100 students'!E102)=1,('Template 100 students'!E102),"")</f>
        <v>1.3447548767502293</v>
      </c>
      <c r="P101" s="15">
        <f>IF(COUNTA('Template 100 students'!D102)=1,('Template 100 students'!D102),"")</f>
        <v>38</v>
      </c>
      <c r="Q101" s="6">
        <f>IF(COUNTA('Template 100 students'!E102,'Template 100 students'!D102)=2,('Template 100 students'!$D$55),"")</f>
        <v>22</v>
      </c>
      <c r="R101" s="6">
        <f>IF(COUNTA('Template 100 students'!E102,'Template 100 students'!D102)=2,('Template 100 students'!$E$104),"")</f>
        <v>1.1766605171564554E-2</v>
      </c>
    </row>
    <row r="102" spans="14:18" x14ac:dyDescent="0.25">
      <c r="P102" s="1"/>
    </row>
    <row r="103" spans="14:18" x14ac:dyDescent="0.25">
      <c r="O103" t="s">
        <v>130</v>
      </c>
      <c r="R103" t="s">
        <v>3</v>
      </c>
    </row>
    <row r="104" spans="14:18" ht="15.75" x14ac:dyDescent="0.25">
      <c r="N104" t="s">
        <v>128</v>
      </c>
      <c r="O104" s="51" t="s">
        <v>7</v>
      </c>
      <c r="P104" s="52">
        <f>MIN(P2:P101)-10</f>
        <v>10</v>
      </c>
      <c r="R104" s="53">
        <f>R2</f>
        <v>1.1766605171564554E-2</v>
      </c>
    </row>
    <row r="105" spans="14:18" ht="15.75" x14ac:dyDescent="0.25">
      <c r="O105" s="51" t="s">
        <v>8</v>
      </c>
      <c r="P105" s="52">
        <f>MAX(P2:P101)+10</f>
        <v>50</v>
      </c>
      <c r="R105" s="53">
        <f>R2</f>
        <v>1.1766605171564554E-2</v>
      </c>
    </row>
    <row r="107" spans="14:18" ht="15.75" x14ac:dyDescent="0.25">
      <c r="N107" t="s">
        <v>129</v>
      </c>
      <c r="O107" s="51" t="s">
        <v>7</v>
      </c>
      <c r="P107" s="53">
        <f>MIN(O2:O101)</f>
        <v>-3.0256984726880161</v>
      </c>
      <c r="R107" s="51">
        <f>'Template 100 students'!$D$104</f>
        <v>29.66</v>
      </c>
    </row>
    <row r="108" spans="14:18" ht="15.75" x14ac:dyDescent="0.25">
      <c r="O108" s="51" t="s">
        <v>8</v>
      </c>
      <c r="P108" s="53">
        <f>MAX(O2:O101)</f>
        <v>2.8576041130942373</v>
      </c>
      <c r="R108" s="51">
        <f>'Template 100 students'!$D$104</f>
        <v>29.66</v>
      </c>
    </row>
    <row r="110" spans="14:18" ht="15.75" x14ac:dyDescent="0.25">
      <c r="N110" t="s">
        <v>124</v>
      </c>
      <c r="O110" s="51" t="s">
        <v>7</v>
      </c>
      <c r="P110" s="51">
        <f>P104</f>
        <v>10</v>
      </c>
      <c r="R110" s="51">
        <v>0.4</v>
      </c>
    </row>
    <row r="111" spans="14:18" ht="15.75" x14ac:dyDescent="0.25">
      <c r="O111" s="51" t="s">
        <v>8</v>
      </c>
      <c r="P111" s="51">
        <f>P105</f>
        <v>50</v>
      </c>
      <c r="R111" s="51">
        <v>0.4</v>
      </c>
    </row>
    <row r="113" spans="14:16" x14ac:dyDescent="0.25">
      <c r="N113" t="s">
        <v>132</v>
      </c>
      <c r="P113" s="54">
        <f>COUNT('Template 100 students'!D3:D102)</f>
        <v>100</v>
      </c>
    </row>
  </sheetData>
  <sheetProtection sheet="1" objects="1" scenario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Template 30 students</vt:lpstr>
      <vt:lpstr>Template 50 students</vt:lpstr>
      <vt:lpstr>Template 100 students</vt:lpstr>
      <vt:lpstr>Calculations</vt:lpstr>
      <vt:lpstr>Student100DataTable</vt:lpstr>
      <vt:lpstr>Student30DataTable</vt:lpstr>
      <vt:lpstr>Student50DataTable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Corwin</dc:creator>
  <cp:lastModifiedBy>Shane Crawford</cp:lastModifiedBy>
  <cp:lastPrinted>2014-03-26T01:47:02Z</cp:lastPrinted>
  <dcterms:created xsi:type="dcterms:W3CDTF">2014-03-06T07:32:10Z</dcterms:created>
  <dcterms:modified xsi:type="dcterms:W3CDTF">2022-10-25T05:35:51Z</dcterms:modified>
</cp:coreProperties>
</file>